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eis munisipaliteit\Desktop\ORGB 20262027\"/>
    </mc:Choice>
  </mc:AlternateContent>
  <bookViews>
    <workbookView xWindow="0" yWindow="0" windowWidth="20490" windowHeight="7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I80" i="1" s="1"/>
  <c r="J80" i="1" s="1"/>
  <c r="I79" i="1"/>
  <c r="J79" i="1" s="1"/>
  <c r="K79" i="1" s="1"/>
  <c r="L79" i="1" s="1"/>
  <c r="M79" i="1" s="1"/>
  <c r="N79" i="1" s="1"/>
  <c r="O79" i="1" s="1"/>
  <c r="P79" i="1" s="1"/>
  <c r="H78" i="1"/>
  <c r="I78" i="1" s="1"/>
  <c r="J78" i="1" s="1"/>
  <c r="K78" i="1" s="1"/>
  <c r="L78" i="1" s="1"/>
  <c r="M78" i="1" s="1"/>
  <c r="N78" i="1" s="1"/>
  <c r="O78" i="1" s="1"/>
  <c r="P78" i="1" s="1"/>
  <c r="J77" i="1"/>
  <c r="K77" i="1" s="1"/>
  <c r="L77" i="1" s="1"/>
  <c r="M77" i="1" s="1"/>
  <c r="N77" i="1" s="1"/>
  <c r="O77" i="1" s="1"/>
  <c r="P77" i="1" s="1"/>
  <c r="H77" i="1"/>
  <c r="I77" i="1" s="1"/>
  <c r="H76" i="1"/>
  <c r="I76" i="1" s="1"/>
  <c r="J76" i="1" s="1"/>
  <c r="K76" i="1" s="1"/>
  <c r="L76" i="1" s="1"/>
  <c r="M76" i="1" s="1"/>
  <c r="N76" i="1" s="1"/>
  <c r="O76" i="1" s="1"/>
  <c r="P76" i="1" s="1"/>
  <c r="H75" i="1"/>
  <c r="I75" i="1" s="1"/>
  <c r="J75" i="1" s="1"/>
  <c r="H74" i="1"/>
  <c r="I74" i="1" s="1"/>
  <c r="J74" i="1" s="1"/>
  <c r="J73" i="1"/>
  <c r="H72" i="1"/>
  <c r="I72" i="1" s="1"/>
  <c r="J72" i="1" s="1"/>
  <c r="K72" i="1" s="1"/>
  <c r="L72" i="1" s="1"/>
  <c r="M72" i="1" s="1"/>
  <c r="N72" i="1" s="1"/>
  <c r="O72" i="1" s="1"/>
  <c r="P72" i="1" s="1"/>
  <c r="J71" i="1"/>
  <c r="K71" i="1" s="1"/>
  <c r="L71" i="1" s="1"/>
  <c r="M71" i="1" s="1"/>
  <c r="N71" i="1" s="1"/>
  <c r="O71" i="1" s="1"/>
  <c r="P71" i="1" s="1"/>
  <c r="H71" i="1"/>
  <c r="I71" i="1" s="1"/>
  <c r="H70" i="1"/>
  <c r="I70" i="1" s="1"/>
  <c r="J70" i="1" s="1"/>
  <c r="L69" i="1"/>
  <c r="M69" i="1" s="1"/>
  <c r="N69" i="1" s="1"/>
  <c r="O69" i="1" s="1"/>
  <c r="P69" i="1" s="1"/>
  <c r="J69" i="1"/>
  <c r="K69" i="1" s="1"/>
  <c r="I69" i="1"/>
  <c r="I68" i="1"/>
  <c r="J68" i="1" s="1"/>
  <c r="K68" i="1" s="1"/>
  <c r="L68" i="1" s="1"/>
  <c r="M68" i="1" s="1"/>
  <c r="N68" i="1" s="1"/>
  <c r="O68" i="1" s="1"/>
  <c r="P68" i="1" s="1"/>
  <c r="I67" i="1"/>
  <c r="J67" i="1" s="1"/>
  <c r="K67" i="1" s="1"/>
  <c r="L67" i="1" s="1"/>
  <c r="M67" i="1" s="1"/>
  <c r="N67" i="1" s="1"/>
  <c r="O67" i="1" s="1"/>
  <c r="P67" i="1" s="1"/>
  <c r="J66" i="1"/>
  <c r="S65" i="1"/>
  <c r="O65" i="1"/>
  <c r="J65" i="1"/>
  <c r="K65" i="1" s="1"/>
  <c r="J64" i="1"/>
  <c r="K64" i="1" s="1"/>
  <c r="L64" i="1" s="1"/>
  <c r="M64" i="1" s="1"/>
  <c r="N64" i="1" s="1"/>
  <c r="O64" i="1" s="1"/>
  <c r="P64" i="1" s="1"/>
  <c r="J63" i="1"/>
  <c r="K63" i="1" s="1"/>
  <c r="L63" i="1" s="1"/>
  <c r="M63" i="1" s="1"/>
  <c r="N63" i="1" s="1"/>
  <c r="O63" i="1" s="1"/>
  <c r="P63" i="1" s="1"/>
  <c r="J62" i="1"/>
  <c r="K62" i="1" s="1"/>
  <c r="L62" i="1" s="1"/>
  <c r="M62" i="1" s="1"/>
  <c r="N62" i="1" s="1"/>
  <c r="O62" i="1" s="1"/>
  <c r="P62" i="1" s="1"/>
  <c r="H61" i="1"/>
  <c r="I61" i="1" s="1"/>
  <c r="J61" i="1" s="1"/>
  <c r="J59" i="1"/>
  <c r="K59" i="1" s="1"/>
  <c r="L59" i="1" s="1"/>
  <c r="M59" i="1" s="1"/>
  <c r="N59" i="1" s="1"/>
  <c r="O59" i="1" s="1"/>
  <c r="P59" i="1" s="1"/>
  <c r="H59" i="1"/>
  <c r="H58" i="1"/>
  <c r="I58" i="1" s="1"/>
  <c r="J58" i="1" s="1"/>
  <c r="K58" i="1" s="1"/>
  <c r="L58" i="1" s="1"/>
  <c r="M58" i="1" s="1"/>
  <c r="N58" i="1" s="1"/>
  <c r="O58" i="1" s="1"/>
  <c r="P58" i="1" s="1"/>
  <c r="H57" i="1"/>
  <c r="I57" i="1" s="1"/>
  <c r="J57" i="1" s="1"/>
  <c r="K57" i="1" s="1"/>
  <c r="L57" i="1" s="1"/>
  <c r="M57" i="1" s="1"/>
  <c r="N57" i="1" s="1"/>
  <c r="O57" i="1" s="1"/>
  <c r="P57" i="1" s="1"/>
  <c r="H56" i="1"/>
  <c r="I56" i="1" s="1"/>
  <c r="J56" i="1" s="1"/>
  <c r="K56" i="1" s="1"/>
  <c r="L56" i="1" s="1"/>
  <c r="M56" i="1" s="1"/>
  <c r="N56" i="1" s="1"/>
  <c r="O56" i="1" s="1"/>
  <c r="P56" i="1" s="1"/>
  <c r="J55" i="1"/>
  <c r="K55" i="1" s="1"/>
  <c r="L55" i="1" s="1"/>
  <c r="M55" i="1" s="1"/>
  <c r="N55" i="1" s="1"/>
  <c r="O55" i="1" s="1"/>
  <c r="P55" i="1" s="1"/>
  <c r="H55" i="1"/>
  <c r="I55" i="1" s="1"/>
  <c r="H54" i="1"/>
  <c r="I54" i="1" s="1"/>
  <c r="J54" i="1" s="1"/>
  <c r="K54" i="1" s="1"/>
  <c r="L54" i="1" s="1"/>
  <c r="M54" i="1" s="1"/>
  <c r="N54" i="1" s="1"/>
  <c r="O54" i="1" s="1"/>
  <c r="P54" i="1" s="1"/>
  <c r="H53" i="1"/>
  <c r="I53" i="1" s="1"/>
  <c r="J53" i="1" s="1"/>
  <c r="K53" i="1" s="1"/>
  <c r="L53" i="1" s="1"/>
  <c r="M53" i="1" s="1"/>
  <c r="N53" i="1" s="1"/>
  <c r="O53" i="1" s="1"/>
  <c r="P53" i="1" s="1"/>
  <c r="I52" i="1"/>
  <c r="J52" i="1" s="1"/>
  <c r="K52" i="1" s="1"/>
  <c r="L52" i="1" s="1"/>
  <c r="M52" i="1" s="1"/>
  <c r="N52" i="1" s="1"/>
  <c r="O52" i="1" s="1"/>
  <c r="P52" i="1" s="1"/>
  <c r="H52" i="1"/>
  <c r="H51" i="1"/>
  <c r="I51" i="1" s="1"/>
  <c r="J51" i="1" s="1"/>
  <c r="K51" i="1" s="1"/>
  <c r="L51" i="1" s="1"/>
  <c r="M51" i="1" s="1"/>
  <c r="N51" i="1" s="1"/>
  <c r="O51" i="1" s="1"/>
  <c r="P51" i="1" s="1"/>
  <c r="H50" i="1"/>
  <c r="I50" i="1" s="1"/>
  <c r="J50" i="1" s="1"/>
  <c r="K50" i="1" s="1"/>
  <c r="L50" i="1" s="1"/>
  <c r="M50" i="1" s="1"/>
  <c r="N50" i="1" s="1"/>
  <c r="O50" i="1" s="1"/>
  <c r="P50" i="1" s="1"/>
  <c r="H49" i="1"/>
  <c r="I49" i="1" s="1"/>
  <c r="J49" i="1" s="1"/>
  <c r="I48" i="1"/>
  <c r="J48" i="1" s="1"/>
  <c r="H48" i="1"/>
  <c r="I47" i="1"/>
  <c r="J47" i="1" s="1"/>
  <c r="K47" i="1" s="1"/>
  <c r="L47" i="1" s="1"/>
  <c r="M47" i="1" s="1"/>
  <c r="N47" i="1" s="1"/>
  <c r="O47" i="1" s="1"/>
  <c r="P47" i="1" s="1"/>
  <c r="H46" i="1"/>
  <c r="I46" i="1" s="1"/>
  <c r="J46" i="1" s="1"/>
  <c r="K46" i="1" s="1"/>
  <c r="L46" i="1" s="1"/>
  <c r="M46" i="1" s="1"/>
  <c r="N46" i="1" s="1"/>
  <c r="O46" i="1" s="1"/>
  <c r="P46" i="1" s="1"/>
  <c r="H45" i="1"/>
  <c r="I45" i="1" s="1"/>
  <c r="J45" i="1" s="1"/>
  <c r="K45" i="1" s="1"/>
  <c r="L45" i="1" s="1"/>
  <c r="M45" i="1" s="1"/>
  <c r="N45" i="1" s="1"/>
  <c r="O45" i="1" s="1"/>
  <c r="P45" i="1" s="1"/>
  <c r="H44" i="1"/>
  <c r="I44" i="1" s="1"/>
  <c r="J44" i="1" s="1"/>
  <c r="K44" i="1" s="1"/>
  <c r="L44" i="1" s="1"/>
  <c r="M44" i="1" s="1"/>
  <c r="N44" i="1" s="1"/>
  <c r="O44" i="1" s="1"/>
  <c r="P44" i="1" s="1"/>
  <c r="I43" i="1"/>
  <c r="J43" i="1" s="1"/>
  <c r="K43" i="1" s="1"/>
  <c r="L43" i="1" s="1"/>
  <c r="M43" i="1" s="1"/>
  <c r="N43" i="1" s="1"/>
  <c r="O43" i="1" s="1"/>
  <c r="P43" i="1" s="1"/>
  <c r="H43" i="1"/>
  <c r="H42" i="1"/>
  <c r="I42" i="1" s="1"/>
  <c r="J42" i="1" s="1"/>
  <c r="H41" i="1"/>
  <c r="I41" i="1" s="1"/>
  <c r="J41" i="1" s="1"/>
  <c r="K41" i="1" s="1"/>
  <c r="L41" i="1" s="1"/>
  <c r="M41" i="1" s="1"/>
  <c r="N41" i="1" s="1"/>
  <c r="O41" i="1" s="1"/>
  <c r="P41" i="1" s="1"/>
  <c r="H40" i="1"/>
  <c r="I40" i="1" s="1"/>
  <c r="J40" i="1" s="1"/>
  <c r="K40" i="1" s="1"/>
  <c r="L40" i="1" s="1"/>
  <c r="M40" i="1" s="1"/>
  <c r="N40" i="1" s="1"/>
  <c r="O40" i="1" s="1"/>
  <c r="P40" i="1" s="1"/>
  <c r="H39" i="1"/>
  <c r="I39" i="1" s="1"/>
  <c r="J39" i="1" s="1"/>
  <c r="H38" i="1"/>
  <c r="I38" i="1" s="1"/>
  <c r="J38" i="1" s="1"/>
  <c r="H37" i="1"/>
  <c r="I37" i="1" s="1"/>
  <c r="J37" i="1" s="1"/>
  <c r="K37" i="1" s="1"/>
  <c r="L37" i="1" s="1"/>
  <c r="M37" i="1" s="1"/>
  <c r="N37" i="1" s="1"/>
  <c r="O37" i="1" s="1"/>
  <c r="P37" i="1" s="1"/>
  <c r="J36" i="1"/>
  <c r="K36" i="1" s="1"/>
  <c r="L36" i="1" s="1"/>
  <c r="M36" i="1" s="1"/>
  <c r="N36" i="1" s="1"/>
  <c r="O36" i="1" s="1"/>
  <c r="P36" i="1" s="1"/>
  <c r="H36" i="1"/>
  <c r="I36" i="1" s="1"/>
  <c r="H35" i="1"/>
  <c r="I35" i="1" s="1"/>
  <c r="J35" i="1" s="1"/>
  <c r="K35" i="1" s="1"/>
  <c r="L35" i="1" s="1"/>
  <c r="M35" i="1" s="1"/>
  <c r="N35" i="1" s="1"/>
  <c r="O35" i="1" s="1"/>
  <c r="P35" i="1" s="1"/>
  <c r="H34" i="1"/>
  <c r="I34" i="1" s="1"/>
  <c r="J34" i="1" s="1"/>
  <c r="K34" i="1" s="1"/>
  <c r="L34" i="1" s="1"/>
  <c r="M34" i="1" s="1"/>
  <c r="N34" i="1" s="1"/>
  <c r="O34" i="1" s="1"/>
  <c r="P34" i="1" s="1"/>
  <c r="I33" i="1"/>
  <c r="J33" i="1" s="1"/>
  <c r="K33" i="1" s="1"/>
  <c r="L33" i="1" s="1"/>
  <c r="M33" i="1" s="1"/>
  <c r="N33" i="1" s="1"/>
  <c r="O33" i="1" s="1"/>
  <c r="P33" i="1" s="1"/>
  <c r="H33" i="1"/>
  <c r="H32" i="1"/>
  <c r="I32" i="1" s="1"/>
  <c r="J32" i="1" s="1"/>
  <c r="H31" i="1"/>
  <c r="I31" i="1" s="1"/>
  <c r="J31" i="1" s="1"/>
  <c r="L30" i="1"/>
  <c r="M30" i="1" s="1"/>
  <c r="N30" i="1" s="1"/>
  <c r="O30" i="1" s="1"/>
  <c r="P30" i="1" s="1"/>
  <c r="H30" i="1"/>
  <c r="I30" i="1" s="1"/>
  <c r="H29" i="1"/>
  <c r="I29" i="1" s="1"/>
  <c r="J29" i="1" s="1"/>
  <c r="K29" i="1" s="1"/>
  <c r="L29" i="1" s="1"/>
  <c r="M29" i="1" s="1"/>
  <c r="N29" i="1" s="1"/>
  <c r="O29" i="1" s="1"/>
  <c r="P29" i="1" s="1"/>
  <c r="H28" i="1"/>
  <c r="I28" i="1" s="1"/>
  <c r="J28" i="1" s="1"/>
  <c r="K28" i="1" s="1"/>
  <c r="L28" i="1" s="1"/>
  <c r="M28" i="1" s="1"/>
  <c r="N28" i="1" s="1"/>
  <c r="O28" i="1" s="1"/>
  <c r="P28" i="1" s="1"/>
  <c r="H27" i="1"/>
  <c r="I27" i="1" s="1"/>
  <c r="J27" i="1" s="1"/>
  <c r="K27" i="1" s="1"/>
  <c r="L27" i="1" s="1"/>
  <c r="M27" i="1" s="1"/>
  <c r="N27" i="1" s="1"/>
  <c r="O27" i="1" s="1"/>
  <c r="P27" i="1" s="1"/>
  <c r="H26" i="1"/>
  <c r="I26" i="1" s="1"/>
  <c r="J26" i="1" s="1"/>
  <c r="K26" i="1" s="1"/>
  <c r="L26" i="1" s="1"/>
  <c r="M26" i="1" s="1"/>
  <c r="N26" i="1" s="1"/>
  <c r="O26" i="1" s="1"/>
  <c r="P26" i="1" s="1"/>
  <c r="H25" i="1"/>
  <c r="I25" i="1" s="1"/>
  <c r="J25" i="1" s="1"/>
  <c r="K25" i="1" s="1"/>
  <c r="L25" i="1" s="1"/>
  <c r="M25" i="1" s="1"/>
  <c r="N25" i="1" s="1"/>
  <c r="O25" i="1" s="1"/>
  <c r="P25" i="1" s="1"/>
  <c r="H24" i="1"/>
  <c r="I24" i="1" s="1"/>
  <c r="J24" i="1" s="1"/>
  <c r="K24" i="1" s="1"/>
  <c r="L24" i="1" s="1"/>
  <c r="M24" i="1" s="1"/>
  <c r="N24" i="1" s="1"/>
  <c r="O24" i="1" s="1"/>
  <c r="P24" i="1" s="1"/>
  <c r="H23" i="1"/>
  <c r="I23" i="1" s="1"/>
  <c r="J23" i="1" s="1"/>
  <c r="S22" i="1"/>
  <c r="P22" i="1"/>
  <c r="Q22" i="1" s="1"/>
  <c r="R22" i="1" s="1"/>
  <c r="H22" i="1"/>
  <c r="I22" i="1" s="1"/>
  <c r="J22" i="1" s="1"/>
  <c r="J21" i="1"/>
  <c r="K21" i="1" s="1"/>
  <c r="L21" i="1" s="1"/>
  <c r="M21" i="1" s="1"/>
  <c r="N21" i="1" s="1"/>
  <c r="O21" i="1" s="1"/>
  <c r="P21" i="1" s="1"/>
  <c r="H21" i="1"/>
  <c r="I21" i="1" s="1"/>
  <c r="H20" i="1"/>
  <c r="I20" i="1" s="1"/>
  <c r="J20" i="1" s="1"/>
  <c r="K20" i="1" s="1"/>
  <c r="L20" i="1" s="1"/>
  <c r="M20" i="1" s="1"/>
  <c r="N20" i="1" s="1"/>
  <c r="O20" i="1" s="1"/>
  <c r="P20" i="1" s="1"/>
  <c r="J19" i="1"/>
  <c r="H19" i="1"/>
  <c r="I19" i="1" s="1"/>
  <c r="H18" i="1"/>
  <c r="I18" i="1" s="1"/>
  <c r="J18" i="1" s="1"/>
  <c r="H17" i="1"/>
  <c r="I17" i="1" s="1"/>
  <c r="J17" i="1" s="1"/>
  <c r="K17" i="1" s="1"/>
  <c r="L17" i="1" s="1"/>
  <c r="M17" i="1" s="1"/>
  <c r="N17" i="1" s="1"/>
  <c r="O17" i="1" s="1"/>
  <c r="P17" i="1" s="1"/>
  <c r="H16" i="1"/>
  <c r="I16" i="1" s="1"/>
  <c r="J16" i="1" s="1"/>
  <c r="I14" i="1"/>
  <c r="J14" i="1" s="1"/>
  <c r="H14" i="1"/>
  <c r="H13" i="1"/>
  <c r="I13" i="1" s="1"/>
  <c r="J13" i="1" s="1"/>
  <c r="K13" i="1" s="1"/>
  <c r="L13" i="1" s="1"/>
  <c r="M13" i="1" s="1"/>
  <c r="N13" i="1" s="1"/>
  <c r="O13" i="1" s="1"/>
  <c r="P13" i="1" s="1"/>
  <c r="I12" i="1"/>
  <c r="J12" i="1" s="1"/>
  <c r="K12" i="1" s="1"/>
  <c r="L12" i="1" s="1"/>
  <c r="M12" i="1" s="1"/>
  <c r="N12" i="1" s="1"/>
  <c r="O12" i="1" s="1"/>
  <c r="P12" i="1" s="1"/>
  <c r="H11" i="1"/>
  <c r="I11" i="1" s="1"/>
  <c r="J11" i="1" s="1"/>
  <c r="H9" i="1"/>
  <c r="I9" i="1" s="1"/>
  <c r="J9" i="1" s="1"/>
  <c r="K9" i="1" s="1"/>
  <c r="L9" i="1" s="1"/>
  <c r="M9" i="1" s="1"/>
  <c r="N9" i="1" s="1"/>
  <c r="O9" i="1" s="1"/>
  <c r="P9" i="1" s="1"/>
  <c r="H8" i="1"/>
  <c r="H15" i="1" s="1"/>
  <c r="I15" i="1" s="1"/>
  <c r="J15" i="1" s="1"/>
  <c r="K15" i="1" s="1"/>
  <c r="L15" i="1" s="1"/>
  <c r="M15" i="1" s="1"/>
  <c r="N15" i="1" s="1"/>
  <c r="O15" i="1" s="1"/>
  <c r="P15" i="1" s="1"/>
  <c r="Q41" i="1" l="1"/>
  <c r="R41" i="1" s="1"/>
  <c r="S41" i="1"/>
  <c r="T41" i="1" s="1"/>
  <c r="Q43" i="1"/>
  <c r="R43" i="1" s="1"/>
  <c r="S43" i="1"/>
  <c r="T43" i="1" s="1"/>
  <c r="S46" i="1"/>
  <c r="T46" i="1" s="1"/>
  <c r="Q46" i="1"/>
  <c r="R46" i="1" s="1"/>
  <c r="Q50" i="1"/>
  <c r="R50" i="1" s="1"/>
  <c r="S50" i="1"/>
  <c r="T50" i="1" s="1"/>
  <c r="S55" i="1"/>
  <c r="T55" i="1" s="1"/>
  <c r="Q55" i="1"/>
  <c r="R55" i="1" s="1"/>
  <c r="T58" i="1"/>
  <c r="Q58" i="1"/>
  <c r="R58" i="1" s="1"/>
  <c r="S58" i="1"/>
  <c r="S59" i="1"/>
  <c r="T59" i="1" s="1"/>
  <c r="Q59" i="1"/>
  <c r="R59" i="1" s="1"/>
  <c r="S62" i="1"/>
  <c r="T62" i="1" s="1"/>
  <c r="T64" i="1"/>
  <c r="S64" i="1"/>
  <c r="S69" i="1"/>
  <c r="T69" i="1" s="1"/>
  <c r="S71" i="1"/>
  <c r="T71" i="1" s="1"/>
  <c r="Q71" i="1"/>
  <c r="R71" i="1" s="1"/>
  <c r="Q77" i="1"/>
  <c r="R77" i="1" s="1"/>
  <c r="S77" i="1"/>
  <c r="T77" i="1" s="1"/>
  <c r="Q15" i="1"/>
  <c r="R15" i="1" s="1"/>
  <c r="T15" i="1"/>
  <c r="T12" i="1"/>
  <c r="Q12" i="1"/>
  <c r="R12" i="1" s="1"/>
  <c r="Q24" i="1"/>
  <c r="R24" i="1" s="1"/>
  <c r="S24" i="1"/>
  <c r="T24" i="1" s="1"/>
  <c r="S26" i="1"/>
  <c r="T26" i="1" s="1"/>
  <c r="Q26" i="1"/>
  <c r="R26" i="1" s="1"/>
  <c r="Q28" i="1"/>
  <c r="R28" i="1" s="1"/>
  <c r="S28" i="1"/>
  <c r="T28" i="1" s="1"/>
  <c r="S33" i="1"/>
  <c r="T33" i="1" s="1"/>
  <c r="Q33" i="1"/>
  <c r="R33" i="1" s="1"/>
  <c r="S40" i="1"/>
  <c r="T40" i="1" s="1"/>
  <c r="Q40" i="1"/>
  <c r="R40" i="1" s="1"/>
  <c r="Q44" i="1"/>
  <c r="R44" i="1" s="1"/>
  <c r="S44" i="1"/>
  <c r="T44" i="1"/>
  <c r="T52" i="1"/>
  <c r="S52" i="1"/>
  <c r="Q52" i="1"/>
  <c r="R52" i="1" s="1"/>
  <c r="Q57" i="1"/>
  <c r="R57" i="1" s="1"/>
  <c r="S57" i="1"/>
  <c r="T57" i="1" s="1"/>
  <c r="S63" i="1"/>
  <c r="T63" i="1"/>
  <c r="S68" i="1"/>
  <c r="T68" i="1" s="1"/>
  <c r="S79" i="1"/>
  <c r="T79" i="1" s="1"/>
  <c r="Q79" i="1"/>
  <c r="R79" i="1" s="1"/>
  <c r="Q21" i="1"/>
  <c r="R21" i="1" s="1"/>
  <c r="S21" i="1"/>
  <c r="T21" i="1" s="1"/>
  <c r="S36" i="1"/>
  <c r="T36" i="1" s="1"/>
  <c r="Q36" i="1"/>
  <c r="R36" i="1" s="1"/>
  <c r="T9" i="1"/>
  <c r="Q9" i="1"/>
  <c r="R9" i="1" s="1"/>
  <c r="T13" i="1"/>
  <c r="Q13" i="1"/>
  <c r="R13" i="1" s="1"/>
  <c r="S20" i="1"/>
  <c r="T20" i="1" s="1"/>
  <c r="Q20" i="1"/>
  <c r="R20" i="1" s="1"/>
  <c r="Q35" i="1"/>
  <c r="R35" i="1" s="1"/>
  <c r="S35" i="1"/>
  <c r="T35" i="1" s="1"/>
  <c r="S47" i="1"/>
  <c r="T47" i="1" s="1"/>
  <c r="Q47" i="1"/>
  <c r="R47" i="1" s="1"/>
  <c r="S51" i="1"/>
  <c r="T51" i="1" s="1"/>
  <c r="Q51" i="1"/>
  <c r="R51" i="1" s="1"/>
  <c r="Q54" i="1"/>
  <c r="R54" i="1" s="1"/>
  <c r="S54" i="1"/>
  <c r="T54" i="1" s="1"/>
  <c r="Q76" i="1"/>
  <c r="R76" i="1" s="1"/>
  <c r="S76" i="1"/>
  <c r="T76" i="1" s="1"/>
  <c r="Q17" i="1"/>
  <c r="R17" i="1" s="1"/>
  <c r="S17" i="1"/>
  <c r="T17" i="1"/>
  <c r="Q25" i="1"/>
  <c r="R25" i="1" s="1"/>
  <c r="S25" i="1"/>
  <c r="T25" i="1" s="1"/>
  <c r="S27" i="1"/>
  <c r="T27" i="1" s="1"/>
  <c r="Q27" i="1"/>
  <c r="R27" i="1" s="1"/>
  <c r="Q29" i="1"/>
  <c r="R29" i="1" s="1"/>
  <c r="S29" i="1"/>
  <c r="T29" i="1" s="1"/>
  <c r="Q30" i="1"/>
  <c r="R30" i="1" s="1"/>
  <c r="S30" i="1"/>
  <c r="T30" i="1" s="1"/>
  <c r="Q34" i="1"/>
  <c r="R34" i="1" s="1"/>
  <c r="S34" i="1"/>
  <c r="T34" i="1" s="1"/>
  <c r="S37" i="1"/>
  <c r="T37" i="1" s="1"/>
  <c r="Q37" i="1"/>
  <c r="R37" i="1" s="1"/>
  <c r="S45" i="1"/>
  <c r="T45" i="1" s="1"/>
  <c r="Q45" i="1"/>
  <c r="R45" i="1" s="1"/>
  <c r="Q53" i="1"/>
  <c r="R53" i="1" s="1"/>
  <c r="S53" i="1"/>
  <c r="T53" i="1"/>
  <c r="T56" i="1"/>
  <c r="S56" i="1"/>
  <c r="Q56" i="1"/>
  <c r="R56" i="1" s="1"/>
  <c r="S67" i="1"/>
  <c r="T67" i="1" s="1"/>
  <c r="Q72" i="1"/>
  <c r="R72" i="1" s="1"/>
  <c r="S72" i="1"/>
  <c r="T72" i="1" s="1"/>
  <c r="S78" i="1"/>
  <c r="T78" i="1" s="1"/>
  <c r="Q78" i="1"/>
  <c r="R78" i="1" s="1"/>
  <c r="I8" i="1"/>
  <c r="J8" i="1" s="1"/>
  <c r="K8" i="1" s="1"/>
  <c r="L8" i="1" s="1"/>
  <c r="M8" i="1" s="1"/>
  <c r="N8" i="1" s="1"/>
  <c r="O8" i="1" s="1"/>
  <c r="P8" i="1" s="1"/>
  <c r="T22" i="1"/>
  <c r="H10" i="1"/>
  <c r="I10" i="1" s="1"/>
  <c r="J10" i="1" s="1"/>
  <c r="K10" i="1" s="1"/>
  <c r="L10" i="1" s="1"/>
  <c r="M10" i="1" s="1"/>
  <c r="N10" i="1" s="1"/>
  <c r="O10" i="1" s="1"/>
  <c r="P10" i="1" s="1"/>
  <c r="Q63" i="1" l="1"/>
  <c r="Q62" i="1"/>
  <c r="T10" i="1"/>
  <c r="Q10" i="1"/>
  <c r="R10" i="1" s="1"/>
  <c r="Q64" i="1"/>
  <c r="T8" i="1"/>
  <c r="Q8" i="1"/>
  <c r="R8" i="1" s="1"/>
  <c r="R64" i="1" l="1"/>
  <c r="Q69" i="1"/>
  <c r="R63" i="1"/>
  <c r="Q68" i="1"/>
  <c r="R68" i="1" s="1"/>
  <c r="R62" i="1"/>
  <c r="Q67" i="1"/>
  <c r="R67" i="1" l="1"/>
  <c r="R69" i="1"/>
</calcChain>
</file>

<file path=xl/comments1.xml><?xml version="1.0" encoding="utf-8"?>
<comments xmlns="http://schemas.openxmlformats.org/spreadsheetml/2006/main">
  <authors>
    <author>PJacobs</author>
  </authors>
  <commentList>
    <comment ref="D61" authorId="0" shapeId="0">
      <text>
        <r>
          <rPr>
            <b/>
            <sz val="9"/>
            <color indexed="81"/>
            <rFont val="Tahoma"/>
            <family val="2"/>
          </rPr>
          <t>PJacobs:</t>
        </r>
        <r>
          <rPr>
            <sz val="9"/>
            <color indexed="81"/>
            <rFont val="Tahoma"/>
            <family val="2"/>
          </rPr>
          <t xml:space="preserve">
Why is there no tariff listed </t>
        </r>
      </text>
    </comment>
    <comment ref="D63" authorId="0" shapeId="0">
      <text>
        <r>
          <rPr>
            <b/>
            <sz val="9"/>
            <color indexed="81"/>
            <rFont val="Tahoma"/>
            <family val="2"/>
          </rPr>
          <t>PJacobs:</t>
        </r>
        <r>
          <rPr>
            <sz val="9"/>
            <color indexed="81"/>
            <rFont val="Tahoma"/>
            <family val="2"/>
          </rPr>
          <t xml:space="preserve">
Are Bus charged on flat rate and not on inclining tariff as I see inclining tariff relates to Residential ? </t>
        </r>
      </text>
    </comment>
    <comment ref="D79" authorId="0" shapeId="0">
      <text>
        <r>
          <rPr>
            <b/>
            <sz val="9"/>
            <color indexed="81"/>
            <rFont val="Tahoma"/>
            <family val="2"/>
          </rPr>
          <t>PJacobs:</t>
        </r>
        <r>
          <rPr>
            <sz val="9"/>
            <color indexed="81"/>
            <rFont val="Tahoma"/>
            <family val="2"/>
          </rPr>
          <t xml:space="preserve">
per check if the understanding is correct as on top basic charges are only indicated for bus and contractors? </t>
        </r>
      </text>
    </comment>
  </commentList>
</comments>
</file>

<file path=xl/sharedStrings.xml><?xml version="1.0" encoding="utf-8"?>
<sst xmlns="http://schemas.openxmlformats.org/spreadsheetml/2006/main" count="88" uniqueCount="85">
  <si>
    <t>1.063</t>
  </si>
  <si>
    <t>Service Charges added with a 2% according Circular 130</t>
  </si>
  <si>
    <t>Tariff List 2026/27</t>
  </si>
  <si>
    <t>1.043</t>
  </si>
  <si>
    <t>1.035</t>
  </si>
  <si>
    <t xml:space="preserve">Description 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</si>
  <si>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</si>
  <si>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</si>
  <si>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</si>
  <si>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</si>
  <si>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</si>
  <si>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</si>
  <si>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</si>
  <si>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 2025</t>
  </si>
  <si>
    <t>2025/ 2026</t>
  </si>
  <si>
    <t>2026/ 2027</t>
  </si>
  <si>
    <t>2027/ 2028</t>
  </si>
  <si>
    <t>2028/ 2029</t>
  </si>
  <si>
    <t>BTW</t>
  </si>
  <si>
    <t>Total Tariff</t>
  </si>
  <si>
    <t>R</t>
  </si>
  <si>
    <t>Property Rates  (Ratio tot Residents Tariff)</t>
  </si>
  <si>
    <t>Residential  Properties  c/R1 (Ratio 1: 1)</t>
  </si>
  <si>
    <t>Business Properties  c/R1 (Ratio 1: 1.25)</t>
  </si>
  <si>
    <t>Vacant Stands Business and Residential  c/R1 (Ratio 1: 2)</t>
  </si>
  <si>
    <t xml:space="preserve">Agricultural  Land  c/R </t>
  </si>
  <si>
    <t>Agricultural Properties (Ratio 1: 0.0006)</t>
  </si>
  <si>
    <t>Business (Ratio 1: 0.8)</t>
  </si>
  <si>
    <t>(Dominate use of the property will apply )</t>
  </si>
  <si>
    <t>Public Infrastructure  c/R (Ratio 1: ,25)</t>
  </si>
  <si>
    <t>Special Use  (Tariff per month)</t>
  </si>
  <si>
    <t>(Non  use other then indicated on the zoning certificate )</t>
  </si>
  <si>
    <t>Sanitation (Main line connections )</t>
  </si>
  <si>
    <t>Residential per month</t>
  </si>
  <si>
    <t>Business/ Public Institution per month</t>
  </si>
  <si>
    <t>Residential per additional Load</t>
  </si>
  <si>
    <t>Add. Removal ( Based on the cubic meters of septic tank)</t>
  </si>
  <si>
    <t>3 cubic meters</t>
  </si>
  <si>
    <t>4 cubic meters</t>
  </si>
  <si>
    <t>6 cubic meters</t>
  </si>
  <si>
    <t>8 cubic meters</t>
  </si>
  <si>
    <t>Special request after working hours</t>
  </si>
  <si>
    <t>Abattoir/ Slaughterhouse</t>
  </si>
  <si>
    <t>Contractors (Building ext.)</t>
  </si>
  <si>
    <t xml:space="preserve">Refuse removal </t>
  </si>
  <si>
    <t>Business per month</t>
  </si>
  <si>
    <t xml:space="preserve">Business per additional load </t>
  </si>
  <si>
    <t>Garden Refuse per load</t>
  </si>
  <si>
    <t>Building Refuse per load</t>
  </si>
  <si>
    <t>Water</t>
  </si>
  <si>
    <t>Deposit - Residential</t>
  </si>
  <si>
    <t xml:space="preserve">                     - Business  </t>
  </si>
  <si>
    <t xml:space="preserve">Business </t>
  </si>
  <si>
    <t>Connection Fees - Serviced  Erven</t>
  </si>
  <si>
    <t xml:space="preserve">                               - un-serviced  Stand/ Erven </t>
  </si>
  <si>
    <t xml:space="preserve">Unserved Erven </t>
  </si>
  <si>
    <t xml:space="preserve">Basic Charges  </t>
  </si>
  <si>
    <t>Basic Charges  (Abattoir/ Slaughterhouse)</t>
  </si>
  <si>
    <t>Faulty Meter Testing ( 7 Units)</t>
  </si>
  <si>
    <t>Purified  water - Residential</t>
  </si>
  <si>
    <t>0 - 6 Kl</t>
  </si>
  <si>
    <t xml:space="preserve">7 - 15 Kl </t>
  </si>
  <si>
    <t>16 - 40 Kl</t>
  </si>
  <si>
    <t>41 - 80 Kl</t>
  </si>
  <si>
    <t>80 - 100 KL</t>
  </si>
  <si>
    <t>101 - 150 Kl</t>
  </si>
  <si>
    <t>151 - 200 KL</t>
  </si>
  <si>
    <t>201 KL +</t>
  </si>
  <si>
    <t>Public Institutions ( Schools and Hostels )</t>
  </si>
  <si>
    <t>Private Purchases - (Contractors)</t>
  </si>
  <si>
    <t xml:space="preserve">Purified  water </t>
  </si>
  <si>
    <t>Schools  - Per KL</t>
  </si>
  <si>
    <t>Business - Per KL</t>
  </si>
  <si>
    <t xml:space="preserve"> Abattoir/ Slaughterhouse- Per KL </t>
  </si>
  <si>
    <t>Unpacified water</t>
  </si>
  <si>
    <t xml:space="preserve">Un-purified  - bore holes </t>
  </si>
  <si>
    <t>Business  - Per Litter</t>
  </si>
  <si>
    <t>Abattoir/ Slaughterhouse - Per KL</t>
  </si>
  <si>
    <t>Re-connection Fee - Residential (Applicable to credit control and debt collection actions)</t>
  </si>
  <si>
    <t>Re-connection Fee - Business (Applicable to credit control and debt collection actions)</t>
  </si>
  <si>
    <t xml:space="preserve">Availability Charges </t>
  </si>
  <si>
    <t>Refuse</t>
  </si>
  <si>
    <t xml:space="preserve">Sanitation </t>
  </si>
  <si>
    <t>Basic Charges</t>
  </si>
  <si>
    <t>!KHEIS MUNISIPALITEIT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</si>
</sst>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0_ ;_ * \-#,##0.000_ ;_ * &quot;-&quot;_ ;_ @_ "/>
    <numFmt numFmtId="166" formatCode="_ * #,##0.00_ ;_ * \-#,##0.00_ ;_ * &quot;-&quot;_ ;_ @_ "/>
    <numFmt numFmtId="167" formatCode="_ * #,##0.0000_ ;_ * \-#,##0.0000_ ;_ * &quot;-&quot;??_ ;_ @_ "/>
    <numFmt numFmtId="168" formatCode="_ * #,##0.0000_ ;_ * \-#,##0.0000_ ;_ * &quot;-&quot;_ ;_ @_ "/>
    <numFmt numFmtId="169" formatCode="_ * #,##0.00000_ ;_ * \-#,##0.00000_ ;_ * &quot;-&quot;??_ ;_ @_ "/>
    <numFmt numFmtId="170" formatCode="_ * #,##0.000000_ ;_ * \-#,##0.000000_ ;_ * &quot;-&quot;??_ ;_ @_ "/>
    <numFmt numFmtId="171" formatCode="_ * #,##0.0000000_ ;_ * \-#,##0.0000000_ ;_ * &quot;-&quot;??_ ;_ @_ "/>
    <numFmt numFmtId="172" formatCode="_ * #,##0.000000_ ;_ * \-#,##0.000000_ ;_ * &quot;-&quot;_ ;_ @_ "/>
    <numFmt numFmtId="173" formatCode="_-* #,##0_-;\-* #,##0_-;_-* &quot;-&quot;??_-;_-@_-"/>
    <numFmt numFmtId="174" formatCode="_ * #,##0.0_ ;_ * \-#,##0.0_ ;_ * &quot;-&quot;_ ;_ @_ "/>
    <numFmt numFmtId="175" formatCode="_-* #,##0.000_-;\-* #,##0.000_-;_-* &quot;-&quot;??_-;_-@_-"/>
    <numFmt numFmtId="176" formatCode="_-* #,##0.0000_-;\-* #,##0.0000_-;_-* &quot;-&quot;????_-;_-@_-"/>
    <numFmt numFmtId="177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u/>
      <sz val="12"/>
      <color rgb="FFFF0000"/>
      <name val="Arial"/>
      <family val="2"/>
    </font>
    <font>
      <sz val="12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u/>
      <sz val="11"/>
      <color indexed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43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1" fillId="0" borderId="0" xfId="1"/>
    <xf numFmtId="0" fontId="4" fillId="0" borderId="0" xfId="1" applyFont="1"/>
    <xf numFmtId="0" fontId="4" fillId="0" borderId="0" xfId="1" applyFont="1" applyAlignment="1">
      <alignment horizontal="right"/>
    </xf>
    <xf numFmtId="43" fontId="0" fillId="0" borderId="0" xfId="2" applyFont="1" applyFill="1"/>
    <xf numFmtId="43" fontId="1" fillId="0" borderId="0" xfId="2" applyFont="1" applyFill="1"/>
    <xf numFmtId="41" fontId="1" fillId="0" borderId="0" xfId="1" applyNumberFormat="1"/>
    <xf numFmtId="41" fontId="3" fillId="0" borderId="0" xfId="1" quotePrefix="1" applyNumberFormat="1" applyFont="1" applyAlignment="1">
      <alignment horizontal="right"/>
    </xf>
    <xf numFmtId="41" fontId="3" fillId="0" borderId="0" xfId="1" applyNumberFormat="1" applyFont="1"/>
    <xf numFmtId="0" fontId="2" fillId="0" borderId="0" xfId="1" applyFont="1"/>
    <xf numFmtId="0" fontId="6" fillId="0" borderId="0" xfId="1" applyFont="1"/>
    <xf numFmtId="0" fontId="7" fillId="0" borderId="0" xfId="1" applyFont="1" applyAlignment="1">
      <alignment horizontal="right"/>
    </xf>
    <xf numFmtId="0" fontId="7" fillId="0" borderId="0" xfId="1" applyFont="1"/>
    <xf numFmtId="43" fontId="2" fillId="0" borderId="0" xfId="2" applyFont="1" applyFill="1"/>
    <xf numFmtId="43" fontId="2" fillId="0" borderId="0" xfId="3" applyNumberFormat="1" applyFont="1" applyFill="1"/>
    <xf numFmtId="41" fontId="2" fillId="0" borderId="0" xfId="3" applyNumberFormat="1" applyFont="1" applyFill="1"/>
    <xf numFmtId="41" fontId="3" fillId="0" borderId="0" xfId="3" quotePrefix="1" applyNumberFormat="1" applyFont="1" applyFill="1" applyAlignment="1">
      <alignment horizontal="right"/>
    </xf>
    <xf numFmtId="165" fontId="3" fillId="0" borderId="0" xfId="3" applyNumberFormat="1" applyFont="1" applyFill="1"/>
    <xf numFmtId="165" fontId="3" fillId="0" borderId="0" xfId="3" quotePrefix="1" applyNumberFormat="1" applyFont="1" applyFill="1" applyAlignment="1">
      <alignment horizontal="right"/>
    </xf>
    <xf numFmtId="0" fontId="1" fillId="0" borderId="0" xfId="1" applyAlignment="1">
      <alignment horizontal="right"/>
    </xf>
    <xf numFmtId="0" fontId="2" fillId="0" borderId="1" xfId="1" applyFont="1" applyBorder="1" applyAlignment="1">
      <alignment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43" fontId="9" fillId="0" borderId="1" xfId="2" quotePrefix="1" applyFont="1" applyFill="1" applyBorder="1" applyAlignment="1">
      <alignment horizontal="center" vertical="center" wrapText="1"/>
    </xf>
    <xf numFmtId="0" fontId="9" fillId="0" borderId="1" xfId="2" quotePrefix="1" applyNumberFormat="1" applyFont="1" applyFill="1" applyBorder="1" applyAlignment="1">
      <alignment horizontal="center" vertical="center" wrapText="1"/>
    </xf>
    <xf numFmtId="41" fontId="9" fillId="0" borderId="1" xfId="2" quotePrefix="1" applyNumberFormat="1" applyFont="1" applyFill="1" applyBorder="1" applyAlignment="1">
      <alignment horizontal="center" vertical="center" wrapText="1"/>
    </xf>
    <xf numFmtId="13" fontId="9" fillId="0" borderId="1" xfId="2" quotePrefix="1" applyNumberFormat="1" applyFont="1" applyFill="1" applyBorder="1" applyAlignment="1">
      <alignment horizontal="center" vertical="center" wrapText="1"/>
    </xf>
    <xf numFmtId="41" fontId="9" fillId="0" borderId="1" xfId="1" applyNumberFormat="1" applyFont="1" applyBorder="1" applyAlignment="1">
      <alignment horizontal="center" vertical="center" wrapText="1"/>
    </xf>
    <xf numFmtId="166" fontId="9" fillId="0" borderId="1" xfId="1" applyNumberFormat="1" applyFont="1" applyBorder="1" applyAlignment="1">
      <alignment vertical="center" wrapText="1"/>
    </xf>
    <xf numFmtId="0" fontId="1" fillId="0" borderId="1" xfId="1" applyBorder="1"/>
    <xf numFmtId="0" fontId="10" fillId="0" borderId="1" xfId="1" applyFont="1" applyBorder="1"/>
    <xf numFmtId="0" fontId="10" fillId="0" borderId="1" xfId="1" applyFont="1" applyBorder="1" applyAlignment="1">
      <alignment horizontal="right"/>
    </xf>
    <xf numFmtId="43" fontId="4" fillId="0" borderId="1" xfId="2" applyFont="1" applyFill="1" applyBorder="1" applyAlignment="1">
      <alignment horizontal="center"/>
    </xf>
    <xf numFmtId="43" fontId="11" fillId="0" borderId="1" xfId="2" applyFont="1" applyFill="1" applyBorder="1" applyAlignment="1">
      <alignment horizontal="center"/>
    </xf>
    <xf numFmtId="41" fontId="11" fillId="0" borderId="1" xfId="2" applyNumberFormat="1" applyFont="1" applyFill="1" applyBorder="1" applyAlignment="1">
      <alignment horizontal="center"/>
    </xf>
    <xf numFmtId="41" fontId="4" fillId="0" borderId="1" xfId="2" applyNumberFormat="1" applyFont="1" applyFill="1" applyBorder="1" applyAlignment="1">
      <alignment horizontal="center"/>
    </xf>
    <xf numFmtId="166" fontId="4" fillId="0" borderId="1" xfId="2" applyNumberFormat="1" applyFont="1" applyFill="1" applyBorder="1" applyAlignment="1">
      <alignment horizontal="center"/>
    </xf>
    <xf numFmtId="0" fontId="10" fillId="0" borderId="2" xfId="1" applyFont="1" applyBorder="1" applyAlignment="1">
      <alignment horizontal="left"/>
    </xf>
    <xf numFmtId="0" fontId="10" fillId="0" borderId="3" xfId="1" applyFont="1" applyBorder="1" applyAlignment="1">
      <alignment horizontal="left"/>
    </xf>
    <xf numFmtId="0" fontId="10" fillId="0" borderId="4" xfId="1" applyFont="1" applyBorder="1" applyAlignment="1">
      <alignment horizontal="left"/>
    </xf>
    <xf numFmtId="43" fontId="0" fillId="0" borderId="1" xfId="2" applyFont="1" applyFill="1" applyBorder="1"/>
    <xf numFmtId="43" fontId="1" fillId="0" borderId="1" xfId="2" applyFont="1" applyFill="1" applyBorder="1"/>
    <xf numFmtId="41" fontId="1" fillId="0" borderId="1" xfId="2" applyNumberFormat="1" applyFont="1" applyFill="1" applyBorder="1"/>
    <xf numFmtId="41" fontId="1" fillId="0" borderId="1" xfId="1" applyNumberFormat="1" applyBorder="1"/>
    <xf numFmtId="166" fontId="1" fillId="0" borderId="1" xfId="1" applyNumberFormat="1" applyBorder="1"/>
    <xf numFmtId="0" fontId="0" fillId="0" borderId="1" xfId="1" applyFont="1" applyBorder="1" applyAlignment="1">
      <alignment horizontal="left"/>
    </xf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left"/>
    </xf>
    <xf numFmtId="167" fontId="0" fillId="0" borderId="1" xfId="2" applyNumberFormat="1" applyFont="1" applyFill="1" applyBorder="1" applyAlignment="1">
      <alignment horizontal="right"/>
    </xf>
    <xf numFmtId="167" fontId="1" fillId="0" borderId="1" xfId="2" applyNumberFormat="1" applyFont="1" applyFill="1" applyBorder="1" applyAlignment="1">
      <alignment horizontal="right"/>
    </xf>
    <xf numFmtId="168" fontId="1" fillId="0" borderId="1" xfId="2" applyNumberFormat="1" applyFont="1" applyFill="1" applyBorder="1" applyAlignment="1">
      <alignment horizontal="right"/>
    </xf>
    <xf numFmtId="41" fontId="1" fillId="0" borderId="1" xfId="1" applyNumberFormat="1" applyBorder="1" applyAlignment="1">
      <alignment horizontal="right"/>
    </xf>
    <xf numFmtId="168" fontId="1" fillId="2" borderId="1" xfId="1" applyNumberFormat="1" applyFill="1" applyBorder="1"/>
    <xf numFmtId="169" fontId="0" fillId="0" borderId="1" xfId="2" applyNumberFormat="1" applyFont="1" applyFill="1" applyBorder="1" applyAlignment="1">
      <alignment horizontal="righ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167" fontId="1" fillId="0" borderId="1" xfId="1" applyNumberFormat="1" applyBorder="1"/>
    <xf numFmtId="169" fontId="1" fillId="0" borderId="1" xfId="2" applyNumberFormat="1" applyFont="1" applyFill="1" applyBorder="1" applyAlignment="1">
      <alignment horizontal="right"/>
    </xf>
    <xf numFmtId="41" fontId="1" fillId="0" borderId="1" xfId="2" applyNumberFormat="1" applyFont="1" applyFill="1" applyBorder="1" applyAlignment="1">
      <alignment horizontal="right"/>
    </xf>
    <xf numFmtId="165" fontId="1" fillId="3" borderId="1" xfId="1" applyNumberFormat="1" applyFill="1" applyBorder="1"/>
    <xf numFmtId="0" fontId="0" fillId="0" borderId="1" xfId="1" applyFont="1" applyBorder="1"/>
    <xf numFmtId="170" fontId="0" fillId="0" borderId="1" xfId="2" applyNumberFormat="1" applyFont="1" applyFill="1" applyBorder="1" applyAlignment="1">
      <alignment horizontal="right"/>
    </xf>
    <xf numFmtId="171" fontId="1" fillId="0" borderId="1" xfId="2" applyNumberFormat="1" applyFont="1" applyFill="1" applyBorder="1" applyAlignment="1">
      <alignment horizontal="right"/>
    </xf>
    <xf numFmtId="172" fontId="1" fillId="0" borderId="1" xfId="2" applyNumberFormat="1" applyFont="1" applyFill="1" applyBorder="1" applyAlignment="1">
      <alignment horizontal="right"/>
    </xf>
    <xf numFmtId="0" fontId="12" fillId="0" borderId="1" xfId="1" applyFont="1" applyBorder="1"/>
    <xf numFmtId="43" fontId="0" fillId="0" borderId="1" xfId="2" applyFont="1" applyFill="1" applyBorder="1" applyAlignment="1">
      <alignment horizontal="right"/>
    </xf>
    <xf numFmtId="166" fontId="1" fillId="0" borderId="1" xfId="2" applyNumberFormat="1" applyFont="1" applyFill="1" applyBorder="1" applyAlignment="1">
      <alignment horizontal="right"/>
    </xf>
    <xf numFmtId="43" fontId="1" fillId="0" borderId="1" xfId="2" applyFont="1" applyFill="1" applyBorder="1" applyAlignment="1">
      <alignment horizontal="right"/>
    </xf>
    <xf numFmtId="164" fontId="1" fillId="0" borderId="1" xfId="3" applyFont="1" applyFill="1" applyBorder="1" applyAlignment="1">
      <alignment horizontal="right"/>
    </xf>
    <xf numFmtId="173" fontId="1" fillId="0" borderId="1" xfId="3" applyNumberFormat="1" applyFont="1" applyFill="1" applyBorder="1" applyAlignment="1">
      <alignment horizontal="right"/>
    </xf>
    <xf numFmtId="41" fontId="1" fillId="2" borderId="1" xfId="1" applyNumberFormat="1" applyFill="1" applyBorder="1"/>
    <xf numFmtId="0" fontId="12" fillId="0" borderId="2" xfId="1" applyFont="1" applyBorder="1" applyAlignment="1">
      <alignment horizontal="left"/>
    </xf>
    <xf numFmtId="0" fontId="12" fillId="0" borderId="4" xfId="1" applyFont="1" applyBorder="1" applyAlignment="1">
      <alignment horizontal="left"/>
    </xf>
    <xf numFmtId="41" fontId="1" fillId="3" borderId="1" xfId="1" applyNumberFormat="1" applyFill="1" applyBorder="1"/>
    <xf numFmtId="0" fontId="10" fillId="4" borderId="2" xfId="1" applyFont="1" applyFill="1" applyBorder="1" applyAlignment="1">
      <alignment horizontal="left"/>
    </xf>
    <xf numFmtId="0" fontId="10" fillId="4" borderId="3" xfId="1" applyFont="1" applyFill="1" applyBorder="1" applyAlignment="1">
      <alignment horizontal="left"/>
    </xf>
    <xf numFmtId="0" fontId="10" fillId="4" borderId="4" xfId="1" applyFont="1" applyFill="1" applyBorder="1" applyAlignment="1">
      <alignment horizontal="left"/>
    </xf>
    <xf numFmtId="0" fontId="1" fillId="4" borderId="1" xfId="1" applyFill="1" applyBorder="1"/>
    <xf numFmtId="0" fontId="0" fillId="4" borderId="1" xfId="1" applyFont="1" applyFill="1" applyBorder="1" applyAlignment="1">
      <alignment horizontal="left"/>
    </xf>
    <xf numFmtId="0" fontId="1" fillId="4" borderId="1" xfId="1" applyFill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4" xfId="1" applyFont="1" applyBorder="1" applyAlignment="1">
      <alignment horizontal="left"/>
    </xf>
    <xf numFmtId="0" fontId="13" fillId="0" borderId="1" xfId="1" applyFont="1" applyBorder="1"/>
    <xf numFmtId="174" fontId="1" fillId="0" borderId="1" xfId="2" applyNumberFormat="1" applyFont="1" applyFill="1" applyBorder="1" applyAlignment="1">
      <alignment horizontal="right"/>
    </xf>
    <xf numFmtId="0" fontId="0" fillId="5" borderId="1" xfId="1" applyFont="1" applyFill="1" applyBorder="1" applyAlignment="1">
      <alignment horizontal="left"/>
    </xf>
    <xf numFmtId="0" fontId="1" fillId="5" borderId="1" xfId="1" applyFill="1" applyBorder="1"/>
    <xf numFmtId="43" fontId="0" fillId="5" borderId="1" xfId="2" applyFont="1" applyFill="1" applyBorder="1" applyAlignment="1">
      <alignment horizontal="right"/>
    </xf>
    <xf numFmtId="43" fontId="1" fillId="5" borderId="1" xfId="2" applyFont="1" applyFill="1" applyBorder="1" applyAlignment="1">
      <alignment horizontal="right"/>
    </xf>
    <xf numFmtId="41" fontId="1" fillId="5" borderId="1" xfId="2" applyNumberFormat="1" applyFont="1" applyFill="1" applyBorder="1" applyAlignment="1">
      <alignment horizontal="right"/>
    </xf>
    <xf numFmtId="164" fontId="1" fillId="5" borderId="1" xfId="3" applyFont="1" applyFill="1" applyBorder="1" applyAlignment="1">
      <alignment horizontal="right"/>
    </xf>
    <xf numFmtId="174" fontId="1" fillId="5" borderId="1" xfId="2" applyNumberFormat="1" applyFont="1" applyFill="1" applyBorder="1" applyAlignment="1">
      <alignment horizontal="right"/>
    </xf>
    <xf numFmtId="0" fontId="1" fillId="0" borderId="2" xfId="1" applyBorder="1" applyAlignment="1">
      <alignment horizontal="left"/>
    </xf>
    <xf numFmtId="0" fontId="1" fillId="0" borderId="4" xfId="1" applyBorder="1"/>
    <xf numFmtId="0" fontId="13" fillId="5" borderId="2" xfId="1" applyFont="1" applyFill="1" applyBorder="1" applyAlignment="1">
      <alignment horizontal="left"/>
    </xf>
    <xf numFmtId="0" fontId="13" fillId="5" borderId="4" xfId="1" applyFont="1" applyFill="1" applyBorder="1" applyAlignment="1">
      <alignment horizontal="left"/>
    </xf>
    <xf numFmtId="0" fontId="13" fillId="0" borderId="1" xfId="1" applyFont="1" applyFill="1" applyBorder="1"/>
    <xf numFmtId="41" fontId="1" fillId="0" borderId="1" xfId="1" applyNumberFormat="1" applyFill="1" applyBorder="1" applyAlignment="1">
      <alignment horizontal="right"/>
    </xf>
    <xf numFmtId="41" fontId="1" fillId="0" borderId="1" xfId="1" applyNumberFormat="1" applyFill="1" applyBorder="1"/>
    <xf numFmtId="166" fontId="1" fillId="5" borderId="1" xfId="2" applyNumberFormat="1" applyFont="1" applyFill="1" applyBorder="1" applyAlignment="1">
      <alignment horizontal="right"/>
    </xf>
    <xf numFmtId="168" fontId="1" fillId="5" borderId="1" xfId="2" applyNumberFormat="1" applyFont="1" applyFill="1" applyBorder="1" applyAlignment="1">
      <alignment horizontal="right"/>
    </xf>
    <xf numFmtId="175" fontId="1" fillId="5" borderId="1" xfId="3" applyNumberFormat="1" applyFont="1" applyFill="1" applyBorder="1" applyAlignment="1">
      <alignment horizontal="right"/>
    </xf>
    <xf numFmtId="0" fontId="14" fillId="0" borderId="2" xfId="1" applyFont="1" applyBorder="1" applyAlignment="1">
      <alignment horizontal="left"/>
    </xf>
    <xf numFmtId="0" fontId="14" fillId="0" borderId="4" xfId="1" applyFont="1" applyBorder="1" applyAlignment="1">
      <alignment horizontal="left"/>
    </xf>
    <xf numFmtId="175" fontId="1" fillId="0" borderId="1" xfId="3" applyNumberFormat="1" applyFont="1" applyFill="1" applyBorder="1" applyAlignment="1">
      <alignment horizontal="right"/>
    </xf>
    <xf numFmtId="0" fontId="1" fillId="0" borderId="1" xfId="1" applyBorder="1" applyAlignment="1">
      <alignment vertical="center"/>
    </xf>
    <xf numFmtId="0" fontId="0" fillId="0" borderId="2" xfId="1" applyFont="1" applyBorder="1" applyAlignment="1">
      <alignment horizontal="left" vertical="center" wrapText="1"/>
    </xf>
    <xf numFmtId="0" fontId="0" fillId="0" borderId="4" xfId="1" applyFont="1" applyBorder="1" applyAlignment="1">
      <alignment horizontal="left" vertical="center" wrapText="1"/>
    </xf>
    <xf numFmtId="43" fontId="0" fillId="0" borderId="1" xfId="2" applyFont="1" applyFill="1" applyBorder="1" applyAlignment="1">
      <alignment horizontal="right" vertical="center"/>
    </xf>
    <xf numFmtId="43" fontId="1" fillId="0" borderId="1" xfId="2" applyFont="1" applyFill="1" applyBorder="1" applyAlignment="1">
      <alignment horizontal="right" vertical="center"/>
    </xf>
    <xf numFmtId="41" fontId="1" fillId="0" borderId="1" xfId="2" applyNumberFormat="1" applyFont="1" applyFill="1" applyBorder="1" applyAlignment="1">
      <alignment horizontal="right" vertical="center"/>
    </xf>
    <xf numFmtId="164" fontId="1" fillId="0" borderId="1" xfId="3" applyFont="1" applyFill="1" applyBorder="1" applyAlignment="1">
      <alignment horizontal="right" vertical="center"/>
    </xf>
    <xf numFmtId="173" fontId="1" fillId="0" borderId="1" xfId="3" applyNumberFormat="1" applyFont="1" applyFill="1" applyBorder="1" applyAlignment="1">
      <alignment horizontal="right" vertical="center"/>
    </xf>
    <xf numFmtId="0" fontId="17" fillId="0" borderId="0" xfId="1" applyFont="1" applyAlignment="1">
      <alignment horizontal="left"/>
    </xf>
    <xf numFmtId="0" fontId="17" fillId="0" borderId="0" xfId="1" applyFont="1"/>
    <xf numFmtId="0" fontId="2" fillId="0" borderId="0" xfId="1" applyFont="1" applyAlignment="1">
      <alignment vertical="center" wrapText="1"/>
    </xf>
    <xf numFmtId="176" fontId="1" fillId="0" borderId="0" xfId="1" applyNumberFormat="1"/>
    <xf numFmtId="0" fontId="1" fillId="0" borderId="5" xfId="1" applyBorder="1"/>
    <xf numFmtId="164" fontId="0" fillId="0" borderId="0" xfId="3" applyFont="1" applyFill="1"/>
    <xf numFmtId="164" fontId="1" fillId="0" borderId="0" xfId="1" applyNumberFormat="1"/>
    <xf numFmtId="177" fontId="1" fillId="0" borderId="0" xfId="1" applyNumberFormat="1"/>
    <xf numFmtId="43" fontId="1" fillId="0" borderId="0" xfId="1" applyNumberFormat="1"/>
    <xf numFmtId="0" fontId="1" fillId="0" borderId="0" xfId="1" applyAlignment="1">
      <alignment vertical="center"/>
    </xf>
    <xf numFmtId="164" fontId="0" fillId="0" borderId="0" xfId="3" applyFont="1" applyFill="1" applyAlignment="1">
      <alignment vertical="center"/>
    </xf>
    <xf numFmtId="164" fontId="0" fillId="0" borderId="0" xfId="3" applyFont="1" applyFill="1" applyBorder="1"/>
    <xf numFmtId="0" fontId="1" fillId="0" borderId="0" xfId="1" applyAlignment="1">
      <alignment horizontal="left"/>
    </xf>
    <xf numFmtId="0" fontId="10" fillId="0" borderId="0" xfId="1" applyFont="1"/>
  </cellXfs>
  <cellStyles count="5">
    <cellStyle name="Comma 2" xfId="2"/>
    <cellStyle name="Comma 4" xfId="3"/>
    <cellStyle name="Normal" xfId="0" builtinId="0"/>
    <cellStyle name="Normal 2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92"/>
  <sheetViews>
    <sheetView tabSelected="1" topLeftCell="A72" workbookViewId="0">
      <selection activeCell="E88" sqref="E88"/>
    </sheetView>
  </sheetViews>
  <sheetFormatPr defaultColWidth="10.42578125" defaultRowHeight="15" x14ac:dyDescent="0.25"/>
  <cols>
    <col min="1" max="1" width="2.140625" style="1" customWidth="1"/>
    <col min="2" max="2" width="1.7109375" style="1" customWidth="1"/>
    <col min="3" max="3" width="7.5703125" style="1" customWidth="1"/>
    <col min="4" max="4" width="10.7109375" style="19" customWidth="1"/>
    <col min="5" max="5" width="39.28515625" style="1" customWidth="1"/>
    <col min="6" max="6" width="10.42578125" style="123" customWidth="1"/>
    <col min="7" max="7" width="10.42578125" style="1" hidden="1" customWidth="1"/>
    <col min="8" max="8" width="10.42578125" style="123" hidden="1" customWidth="1"/>
    <col min="9" max="12" width="10.42578125" style="6" hidden="1" customWidth="1"/>
    <col min="13" max="13" width="17.140625" style="6" hidden="1" customWidth="1"/>
    <col min="14" max="15" width="9.5703125" style="6" customWidth="1"/>
    <col min="16" max="16" width="9.28515625" style="6" customWidth="1"/>
    <col min="17" max="18" width="9.5703125" style="6" customWidth="1"/>
    <col min="19" max="19" width="9.5703125" style="1" customWidth="1"/>
    <col min="20" max="20" width="11.28515625" style="1" customWidth="1"/>
    <col min="21" max="21" width="18.140625" style="120" customWidth="1"/>
    <col min="22" max="23" width="12.42578125" style="1" bestFit="1" customWidth="1"/>
    <col min="24" max="16384" width="10.42578125" style="1"/>
  </cols>
  <sheetData>
    <row r="1" spans="1:21" ht="17.45" hidden="1" customHeight="1" x14ac:dyDescent="0.25">
      <c r="A1" s="1">
        <v>0</v>
      </c>
      <c r="D1" s="115" t="s">
        <v>84</v>
      </c>
      <c r="E1" s="116"/>
      <c r="F1" s="4"/>
      <c r="G1" s="5"/>
      <c r="H1" s="5"/>
      <c r="U1" s="1"/>
    </row>
    <row r="2" spans="1:21" x14ac:dyDescent="0.25">
      <c r="C2" s="2"/>
      <c r="D2" s="3"/>
      <c r="E2" s="2"/>
      <c r="F2" s="4"/>
      <c r="G2" s="5"/>
      <c r="H2" s="5"/>
      <c r="O2" s="7" t="s">
        <v>0</v>
      </c>
      <c r="P2" s="8" t="s">
        <v>1</v>
      </c>
      <c r="U2" s="1"/>
    </row>
    <row r="3" spans="1:21" s="9" customFormat="1" ht="15.75" x14ac:dyDescent="0.25">
      <c r="C3" s="10" t="s">
        <v>2</v>
      </c>
      <c r="D3" s="11"/>
      <c r="E3" s="12"/>
      <c r="F3" s="13"/>
      <c r="G3" s="13"/>
      <c r="H3" s="14">
        <v>1.0669999999999999</v>
      </c>
      <c r="I3" s="14">
        <v>1.0669999999999999</v>
      </c>
      <c r="J3" s="14">
        <v>1.054</v>
      </c>
      <c r="K3" s="14">
        <v>1.0389999999999999</v>
      </c>
      <c r="L3" s="14">
        <v>1.044</v>
      </c>
      <c r="M3" s="14">
        <v>1.0449999999999999</v>
      </c>
      <c r="N3" s="15">
        <v>1.0249999999999999</v>
      </c>
      <c r="O3" s="16" t="s">
        <v>3</v>
      </c>
      <c r="P3" s="17">
        <v>1.0569999999999999</v>
      </c>
      <c r="Q3" s="16" t="s">
        <v>4</v>
      </c>
      <c r="R3" s="18">
        <v>1.034</v>
      </c>
    </row>
    <row r="4" spans="1:21" x14ac:dyDescent="0.25">
      <c r="F4" s="4"/>
      <c r="G4" s="5"/>
      <c r="H4" s="5"/>
      <c r="U4" s="1"/>
    </row>
    <row r="5" spans="1:21" s="117" customFormat="1" ht="25.5" x14ac:dyDescent="0.25">
      <c r="B5" s="20"/>
      <c r="C5" s="21" t="s">
        <v>5</v>
      </c>
      <c r="D5" s="22"/>
      <c r="E5" s="23"/>
      <c r="F5" s="24"/>
      <c r="G5" s="25" t="s">
        <v>6</v>
      </c>
      <c r="H5" s="26" t="s">
        <v>7</v>
      </c>
      <c r="I5" s="27" t="s">
        <v>8</v>
      </c>
      <c r="J5" s="28" t="s">
        <v>9</v>
      </c>
      <c r="K5" s="28" t="s">
        <v>10</v>
      </c>
      <c r="L5" s="28" t="s">
        <v>11</v>
      </c>
      <c r="M5" s="28" t="s">
        <v>12</v>
      </c>
      <c r="N5" s="28" t="s">
        <v>13</v>
      </c>
      <c r="O5" s="28" t="s">
        <v>14</v>
      </c>
      <c r="P5" s="28" t="s">
        <v>15</v>
      </c>
      <c r="Q5" s="28" t="s">
        <v>16</v>
      </c>
      <c r="R5" s="28" t="s">
        <v>17</v>
      </c>
      <c r="S5" s="29" t="s">
        <v>18</v>
      </c>
      <c r="T5" s="30" t="s">
        <v>19</v>
      </c>
    </row>
    <row r="6" spans="1:21" x14ac:dyDescent="0.25">
      <c r="B6" s="31"/>
      <c r="C6" s="32"/>
      <c r="D6" s="33"/>
      <c r="E6" s="32"/>
      <c r="F6" s="32"/>
      <c r="G6" s="34"/>
      <c r="H6" s="35"/>
      <c r="I6" s="36"/>
      <c r="J6" s="36"/>
      <c r="K6" s="36"/>
      <c r="L6" s="36"/>
      <c r="M6" s="36"/>
      <c r="N6" s="36"/>
      <c r="O6" s="36"/>
      <c r="P6" s="36"/>
      <c r="Q6" s="36"/>
      <c r="R6" s="36"/>
      <c r="S6" s="37" t="s">
        <v>20</v>
      </c>
      <c r="T6" s="38" t="s">
        <v>20</v>
      </c>
      <c r="U6" s="1"/>
    </row>
    <row r="7" spans="1:21" x14ac:dyDescent="0.25">
      <c r="B7" s="31"/>
      <c r="C7" s="39" t="s">
        <v>21</v>
      </c>
      <c r="D7" s="40"/>
      <c r="E7" s="41"/>
      <c r="F7" s="31"/>
      <c r="G7" s="42"/>
      <c r="H7" s="43"/>
      <c r="I7" s="44"/>
      <c r="J7" s="44"/>
      <c r="K7" s="44"/>
      <c r="L7" s="44"/>
      <c r="M7" s="44"/>
      <c r="N7" s="44"/>
      <c r="O7" s="44"/>
      <c r="P7" s="44"/>
      <c r="Q7" s="44"/>
      <c r="R7" s="44"/>
      <c r="S7" s="45"/>
      <c r="T7" s="46"/>
      <c r="U7" s="1"/>
    </row>
    <row r="8" spans="1:21" x14ac:dyDescent="0.25">
      <c r="B8" s="31"/>
      <c r="C8" s="47" t="s">
        <v>22</v>
      </c>
      <c r="D8" s="48"/>
      <c r="E8" s="49"/>
      <c r="F8" s="31"/>
      <c r="G8" s="50">
        <v>9.847320288000002E-3</v>
      </c>
      <c r="H8" s="51">
        <f>G8*1.063</f>
        <v>1.0467701466144001E-2</v>
      </c>
      <c r="I8" s="52">
        <f>H8*$H$3</f>
        <v>1.1169037464375649E-2</v>
      </c>
      <c r="J8" s="52">
        <f>I8*$J$3</f>
        <v>1.1772165487451934E-2</v>
      </c>
      <c r="K8" s="52">
        <f>J8*$K$3</f>
        <v>1.2231279941462558E-2</v>
      </c>
      <c r="L8" s="52">
        <f>K8*$L$3</f>
        <v>1.2769456258886912E-2</v>
      </c>
      <c r="M8" s="52">
        <f>L8*$M$3</f>
        <v>1.3344081790536822E-2</v>
      </c>
      <c r="N8" s="52">
        <f>M8*$M$3</f>
        <v>1.3944565471110979E-2</v>
      </c>
      <c r="O8" s="52">
        <f>N8*$O$2</f>
        <v>1.482307309579097E-2</v>
      </c>
      <c r="P8" s="52">
        <f>O8*$P$3</f>
        <v>1.5667988262251055E-2</v>
      </c>
      <c r="Q8" s="52">
        <f>P8*Q3</f>
        <v>1.6216367851429842E-2</v>
      </c>
      <c r="R8" s="52">
        <f>Q8*R3</f>
        <v>1.6767724358378457E-2</v>
      </c>
      <c r="S8" s="53">
        <v>0</v>
      </c>
      <c r="T8" s="54">
        <f>P8+S8</f>
        <v>1.5667988262251055E-2</v>
      </c>
      <c r="U8" s="118"/>
    </row>
    <row r="9" spans="1:21" x14ac:dyDescent="0.25">
      <c r="B9" s="31"/>
      <c r="C9" s="47" t="s">
        <v>23</v>
      </c>
      <c r="D9" s="48"/>
      <c r="E9" s="49"/>
      <c r="F9" s="31"/>
      <c r="G9" s="50">
        <v>1.2309150360000003E-2</v>
      </c>
      <c r="H9" s="51">
        <f t="shared" ref="H9:H80" si="0">G9*1.063</f>
        <v>1.3084626832680003E-2</v>
      </c>
      <c r="I9" s="52">
        <f t="shared" ref="I9:I80" si="1">H9*$H$3</f>
        <v>1.3961296830469563E-2</v>
      </c>
      <c r="J9" s="52">
        <f t="shared" ref="J9:J73" si="2">I9*$J$3</f>
        <v>1.4715206859314919E-2</v>
      </c>
      <c r="K9" s="52">
        <f t="shared" ref="K9:K72" si="3">J9*$K$3</f>
        <v>1.52890999268282E-2</v>
      </c>
      <c r="L9" s="52">
        <f t="shared" ref="L9:L17" si="4">K9*$L$3</f>
        <v>1.5961820323608641E-2</v>
      </c>
      <c r="M9" s="52">
        <f t="shared" ref="M9:N72" si="5">L9*$M$3</f>
        <v>1.668010223817103E-2</v>
      </c>
      <c r="N9" s="52">
        <f t="shared" si="5"/>
        <v>1.7430706838888727E-2</v>
      </c>
      <c r="O9" s="52">
        <f t="shared" ref="O9:O72" si="6">N9*$O$2</f>
        <v>1.8528841369738716E-2</v>
      </c>
      <c r="P9" s="52">
        <f>O9*$P$3</f>
        <v>1.958498532781382E-2</v>
      </c>
      <c r="Q9" s="52">
        <f t="shared" ref="Q9:R10" si="7">P9*$P$3</f>
        <v>2.0701329491499207E-2</v>
      </c>
      <c r="R9" s="52">
        <f t="shared" si="7"/>
        <v>2.188130527251466E-2</v>
      </c>
      <c r="S9" s="53">
        <v>0</v>
      </c>
      <c r="T9" s="54">
        <f t="shared" ref="T9:T17" si="8">P9+S9</f>
        <v>1.958498532781382E-2</v>
      </c>
      <c r="U9" s="1"/>
    </row>
    <row r="10" spans="1:21" x14ac:dyDescent="0.25">
      <c r="B10" s="31"/>
      <c r="C10" s="47" t="s">
        <v>24</v>
      </c>
      <c r="D10" s="48"/>
      <c r="E10" s="49"/>
      <c r="F10" s="31"/>
      <c r="G10" s="50">
        <v>1.9694640576000004E-2</v>
      </c>
      <c r="H10" s="55">
        <f>H8*2</f>
        <v>2.0935402932288003E-2</v>
      </c>
      <c r="I10" s="52">
        <f t="shared" si="1"/>
        <v>2.2338074928751298E-2</v>
      </c>
      <c r="J10" s="52">
        <f t="shared" si="2"/>
        <v>2.3544330974903868E-2</v>
      </c>
      <c r="K10" s="52">
        <f t="shared" si="3"/>
        <v>2.4462559882925117E-2</v>
      </c>
      <c r="L10" s="52">
        <f t="shared" si="4"/>
        <v>2.5538912517773824E-2</v>
      </c>
      <c r="M10" s="52">
        <f t="shared" si="5"/>
        <v>2.6688163581073645E-2</v>
      </c>
      <c r="N10" s="52">
        <f t="shared" si="5"/>
        <v>2.7889130942221958E-2</v>
      </c>
      <c r="O10" s="52">
        <f t="shared" si="6"/>
        <v>2.964614619158194E-2</v>
      </c>
      <c r="P10" s="52">
        <f>O10*$P$3</f>
        <v>3.133597652450211E-2</v>
      </c>
      <c r="Q10" s="52">
        <f t="shared" si="7"/>
        <v>3.3122127186398731E-2</v>
      </c>
      <c r="R10" s="52">
        <f t="shared" si="7"/>
        <v>3.5010088436023455E-2</v>
      </c>
      <c r="S10" s="53">
        <v>0</v>
      </c>
      <c r="T10" s="54">
        <f t="shared" si="8"/>
        <v>3.133597652450211E-2</v>
      </c>
      <c r="U10" s="1"/>
    </row>
    <row r="11" spans="1:21" x14ac:dyDescent="0.25">
      <c r="B11" s="31"/>
      <c r="C11" s="56" t="s">
        <v>25</v>
      </c>
      <c r="D11" s="57"/>
      <c r="E11" s="58"/>
      <c r="F11" s="31"/>
      <c r="G11" s="59"/>
      <c r="H11" s="60">
        <f t="shared" si="0"/>
        <v>0</v>
      </c>
      <c r="I11" s="52">
        <f t="shared" si="1"/>
        <v>0</v>
      </c>
      <c r="J11" s="52">
        <f t="shared" si="2"/>
        <v>0</v>
      </c>
      <c r="K11" s="52"/>
      <c r="L11" s="52"/>
      <c r="M11" s="52"/>
      <c r="N11" s="52"/>
      <c r="O11" s="61"/>
      <c r="P11" s="52"/>
      <c r="Q11" s="52"/>
      <c r="R11" s="52"/>
      <c r="S11" s="53"/>
      <c r="T11" s="62"/>
      <c r="U11" s="119"/>
    </row>
    <row r="12" spans="1:21" x14ac:dyDescent="0.25">
      <c r="B12" s="31"/>
      <c r="C12" s="31"/>
      <c r="D12" s="48"/>
      <c r="E12" s="63" t="s">
        <v>26</v>
      </c>
      <c r="F12" s="31"/>
      <c r="G12" s="64">
        <v>6.1706900000000004E-4</v>
      </c>
      <c r="H12" s="65">
        <v>6.1530000000000005E-4</v>
      </c>
      <c r="I12" s="66">
        <f>H12*1.06</f>
        <v>6.5221800000000009E-4</v>
      </c>
      <c r="J12" s="66">
        <f t="shared" si="2"/>
        <v>6.8743777200000011E-4</v>
      </c>
      <c r="K12" s="52">
        <f t="shared" si="3"/>
        <v>7.1424784510800007E-4</v>
      </c>
      <c r="L12" s="52">
        <f t="shared" si="4"/>
        <v>7.4567475029275207E-4</v>
      </c>
      <c r="M12" s="52">
        <f t="shared" si="5"/>
        <v>7.7923011405592584E-4</v>
      </c>
      <c r="N12" s="52">
        <f t="shared" si="5"/>
        <v>8.1429546918844247E-4</v>
      </c>
      <c r="O12" s="52">
        <f t="shared" si="6"/>
        <v>8.6559608374731426E-4</v>
      </c>
      <c r="P12" s="52">
        <f>O12*$P$3</f>
        <v>9.1493506052091117E-4</v>
      </c>
      <c r="Q12" s="52">
        <f t="shared" ref="Q12:R13" si="9">P12*$P$3</f>
        <v>9.6708635897060306E-4</v>
      </c>
      <c r="R12" s="52">
        <f t="shared" si="9"/>
        <v>1.0222102814319274E-3</v>
      </c>
      <c r="S12" s="53">
        <v>0</v>
      </c>
      <c r="T12" s="54">
        <f t="shared" si="8"/>
        <v>9.1493506052091117E-4</v>
      </c>
      <c r="U12" s="118"/>
    </row>
    <row r="13" spans="1:21" x14ac:dyDescent="0.25">
      <c r="B13" s="31"/>
      <c r="C13" s="31"/>
      <c r="D13" s="48"/>
      <c r="E13" s="63" t="s">
        <v>27</v>
      </c>
      <c r="F13" s="31"/>
      <c r="G13" s="50">
        <v>7.8778562304000019E-3</v>
      </c>
      <c r="H13" s="51">
        <f t="shared" si="0"/>
        <v>8.374161172915201E-3</v>
      </c>
      <c r="I13" s="52">
        <f t="shared" si="1"/>
        <v>8.9352299715005183E-3</v>
      </c>
      <c r="J13" s="52">
        <f t="shared" si="2"/>
        <v>9.4177323899615473E-3</v>
      </c>
      <c r="K13" s="52">
        <f t="shared" si="3"/>
        <v>9.7850239531700467E-3</v>
      </c>
      <c r="L13" s="52">
        <f t="shared" si="4"/>
        <v>1.0215565007109529E-2</v>
      </c>
      <c r="M13" s="52">
        <f t="shared" si="5"/>
        <v>1.0675265432429457E-2</v>
      </c>
      <c r="N13" s="52">
        <f t="shared" si="5"/>
        <v>1.1155652376888781E-2</v>
      </c>
      <c r="O13" s="52">
        <f t="shared" si="6"/>
        <v>1.1858458476632774E-2</v>
      </c>
      <c r="P13" s="52">
        <f>O13*$P$3</f>
        <v>1.2534390609800841E-2</v>
      </c>
      <c r="Q13" s="52">
        <f t="shared" si="9"/>
        <v>1.3248850874559489E-2</v>
      </c>
      <c r="R13" s="52">
        <f t="shared" si="9"/>
        <v>1.4004035374409378E-2</v>
      </c>
      <c r="S13" s="53">
        <v>0</v>
      </c>
      <c r="T13" s="54">
        <f t="shared" si="8"/>
        <v>1.2534390609800841E-2</v>
      </c>
      <c r="U13" s="1"/>
    </row>
    <row r="14" spans="1:21" x14ac:dyDescent="0.25">
      <c r="B14" s="31"/>
      <c r="C14" s="31"/>
      <c r="D14" s="48"/>
      <c r="E14" s="67" t="s">
        <v>28</v>
      </c>
      <c r="F14" s="67"/>
      <c r="G14" s="50"/>
      <c r="H14" s="51">
        <f t="shared" si="0"/>
        <v>0</v>
      </c>
      <c r="I14" s="52">
        <f t="shared" si="1"/>
        <v>0</v>
      </c>
      <c r="J14" s="52">
        <f t="shared" si="2"/>
        <v>0</v>
      </c>
      <c r="K14" s="52"/>
      <c r="L14" s="52"/>
      <c r="M14" s="52"/>
      <c r="N14" s="52"/>
      <c r="O14" s="52"/>
      <c r="P14" s="52"/>
      <c r="Q14" s="52"/>
      <c r="R14" s="52"/>
      <c r="S14" s="53"/>
      <c r="T14" s="62"/>
      <c r="U14" s="1"/>
    </row>
    <row r="15" spans="1:21" x14ac:dyDescent="0.25">
      <c r="B15" s="31"/>
      <c r="C15" s="31"/>
      <c r="D15" s="47" t="s">
        <v>29</v>
      </c>
      <c r="E15" s="31"/>
      <c r="F15" s="31"/>
      <c r="G15" s="55">
        <v>2.4618300720000005E-3</v>
      </c>
      <c r="H15" s="60">
        <f>H8*0.25</f>
        <v>2.6169253665360003E-3</v>
      </c>
      <c r="I15" s="52">
        <f>H15*$H$3</f>
        <v>2.7922593660939122E-3</v>
      </c>
      <c r="J15" s="52">
        <f t="shared" si="2"/>
        <v>2.9430413718629835E-3</v>
      </c>
      <c r="K15" s="52">
        <f t="shared" si="3"/>
        <v>3.0578199853656396E-3</v>
      </c>
      <c r="L15" s="52">
        <f t="shared" si="4"/>
        <v>3.192364064721728E-3</v>
      </c>
      <c r="M15" s="52">
        <f t="shared" si="5"/>
        <v>3.3360204476342056E-3</v>
      </c>
      <c r="N15" s="52">
        <f t="shared" si="5"/>
        <v>3.4861413677777448E-3</v>
      </c>
      <c r="O15" s="52">
        <f t="shared" si="6"/>
        <v>3.7057682739477424E-3</v>
      </c>
      <c r="P15" s="52">
        <f>O15*$P$3</f>
        <v>3.9169970655627637E-3</v>
      </c>
      <c r="Q15" s="52">
        <f t="shared" ref="Q15:R15" si="10">P15*$P$3</f>
        <v>4.1402658982998414E-3</v>
      </c>
      <c r="R15" s="52">
        <f t="shared" si="10"/>
        <v>4.3762610545029319E-3</v>
      </c>
      <c r="S15" s="61">
        <v>0</v>
      </c>
      <c r="T15" s="54">
        <f>P15+S15</f>
        <v>3.9169970655627637E-3</v>
      </c>
      <c r="U15" s="1"/>
    </row>
    <row r="16" spans="1:21" x14ac:dyDescent="0.25">
      <c r="B16" s="31"/>
      <c r="C16" s="31"/>
      <c r="D16" s="48"/>
      <c r="E16" s="67"/>
      <c r="F16" s="67"/>
      <c r="G16" s="68"/>
      <c r="H16" s="51">
        <f t="shared" si="0"/>
        <v>0</v>
      </c>
      <c r="I16" s="61">
        <f t="shared" si="1"/>
        <v>0</v>
      </c>
      <c r="J16" s="52">
        <f t="shared" si="2"/>
        <v>0</v>
      </c>
      <c r="K16" s="69"/>
      <c r="L16" s="52"/>
      <c r="M16" s="61"/>
      <c r="N16" s="61"/>
      <c r="O16" s="61"/>
      <c r="P16" s="52"/>
      <c r="Q16" s="52"/>
      <c r="R16" s="52"/>
      <c r="S16" s="53"/>
      <c r="T16" s="62"/>
      <c r="U16" s="1"/>
    </row>
    <row r="17" spans="2:23" x14ac:dyDescent="0.25">
      <c r="B17" s="31"/>
      <c r="C17" s="31"/>
      <c r="D17" s="47" t="s">
        <v>30</v>
      </c>
      <c r="E17" s="31"/>
      <c r="F17" s="31"/>
      <c r="G17" s="68">
        <v>450</v>
      </c>
      <c r="H17" s="70">
        <f>G17*1.063</f>
        <v>478.34999999999997</v>
      </c>
      <c r="I17" s="61">
        <f t="shared" si="1"/>
        <v>510.39944999999994</v>
      </c>
      <c r="J17" s="71">
        <f t="shared" si="2"/>
        <v>537.96102029999997</v>
      </c>
      <c r="K17" s="72">
        <f t="shared" si="3"/>
        <v>558.94150009169994</v>
      </c>
      <c r="L17" s="52">
        <f t="shared" si="4"/>
        <v>583.5349260957347</v>
      </c>
      <c r="M17" s="61">
        <f t="shared" si="5"/>
        <v>609.79399777004278</v>
      </c>
      <c r="N17" s="61">
        <f t="shared" si="5"/>
        <v>637.23472766969462</v>
      </c>
      <c r="O17" s="61">
        <f t="shared" si="6"/>
        <v>677.38051551288538</v>
      </c>
      <c r="P17" s="61">
        <f>O17*P3</f>
        <v>715.99120489711981</v>
      </c>
      <c r="Q17" s="61">
        <f>P17*Q3</f>
        <v>741.05089706851891</v>
      </c>
      <c r="R17" s="61">
        <f t="shared" ref="R17" si="11">Q17*R3</f>
        <v>766.24662756884857</v>
      </c>
      <c r="S17" s="53">
        <f>P17*0.15</f>
        <v>107.39868073456798</v>
      </c>
      <c r="T17" s="73">
        <f t="shared" si="8"/>
        <v>823.38988563168778</v>
      </c>
      <c r="U17" s="1"/>
      <c r="V17" s="120"/>
    </row>
    <row r="18" spans="2:23" x14ac:dyDescent="0.25">
      <c r="B18" s="31"/>
      <c r="C18" s="31"/>
      <c r="D18" s="48"/>
      <c r="E18" s="74" t="s">
        <v>31</v>
      </c>
      <c r="F18" s="75"/>
      <c r="G18" s="68"/>
      <c r="H18" s="70">
        <f t="shared" si="0"/>
        <v>0</v>
      </c>
      <c r="I18" s="61">
        <f t="shared" si="1"/>
        <v>0</v>
      </c>
      <c r="J18" s="52">
        <f t="shared" si="2"/>
        <v>0</v>
      </c>
      <c r="K18" s="72"/>
      <c r="L18" s="52"/>
      <c r="M18" s="61"/>
      <c r="N18" s="61"/>
      <c r="O18" s="61"/>
      <c r="P18" s="52"/>
      <c r="Q18" s="52"/>
      <c r="R18" s="52"/>
      <c r="S18" s="53"/>
      <c r="T18" s="76"/>
      <c r="U18" s="1"/>
      <c r="V18" s="120"/>
    </row>
    <row r="19" spans="2:23" x14ac:dyDescent="0.25">
      <c r="B19" s="31"/>
      <c r="C19" s="77" t="s">
        <v>32</v>
      </c>
      <c r="D19" s="78"/>
      <c r="E19" s="79"/>
      <c r="F19" s="31"/>
      <c r="G19" s="68"/>
      <c r="H19" s="70">
        <f t="shared" si="0"/>
        <v>0</v>
      </c>
      <c r="I19" s="61">
        <f t="shared" si="1"/>
        <v>0</v>
      </c>
      <c r="J19" s="52">
        <f t="shared" si="2"/>
        <v>0</v>
      </c>
      <c r="K19" s="72"/>
      <c r="L19" s="52"/>
      <c r="M19" s="61"/>
      <c r="N19" s="61"/>
      <c r="O19" s="61"/>
      <c r="P19" s="52"/>
      <c r="Q19" s="52"/>
      <c r="R19" s="52"/>
      <c r="S19" s="53"/>
      <c r="T19" s="76"/>
      <c r="U19" s="1"/>
      <c r="V19" s="120"/>
      <c r="W19" s="6"/>
    </row>
    <row r="20" spans="2:23" x14ac:dyDescent="0.25">
      <c r="B20" s="31"/>
      <c r="C20" s="80"/>
      <c r="D20" s="81" t="s">
        <v>33</v>
      </c>
      <c r="E20" s="82"/>
      <c r="F20" s="31"/>
      <c r="G20" s="68">
        <v>86.454422220800012</v>
      </c>
      <c r="H20" s="70">
        <f t="shared" si="0"/>
        <v>91.90105082071041</v>
      </c>
      <c r="I20" s="61">
        <f t="shared" si="1"/>
        <v>98.058421225697998</v>
      </c>
      <c r="J20" s="71">
        <f t="shared" si="2"/>
        <v>103.35357597188569</v>
      </c>
      <c r="K20" s="72">
        <f t="shared" si="3"/>
        <v>107.38436543478922</v>
      </c>
      <c r="L20" s="72">
        <f>K20*$L$3</f>
        <v>112.10927751391995</v>
      </c>
      <c r="M20" s="61">
        <f t="shared" si="5"/>
        <v>117.15419500204634</v>
      </c>
      <c r="N20" s="61">
        <f t="shared" si="5"/>
        <v>122.42613377713842</v>
      </c>
      <c r="O20" s="61">
        <f>N20*$O$2</f>
        <v>130.13898020509814</v>
      </c>
      <c r="P20" s="61">
        <f>O20*P3</f>
        <v>137.55690207678873</v>
      </c>
      <c r="Q20" s="61">
        <f t="shared" ref="Q20:R20" si="12">P20*Q3</f>
        <v>142.37139364947632</v>
      </c>
      <c r="R20" s="61">
        <f t="shared" si="12"/>
        <v>147.21202103355853</v>
      </c>
      <c r="S20" s="53">
        <f>P20*0.15</f>
        <v>20.633535311518308</v>
      </c>
      <c r="T20" s="73">
        <f t="shared" ref="T20:T22" si="13">P20+S20</f>
        <v>158.19043738830703</v>
      </c>
      <c r="U20" s="1"/>
      <c r="V20" s="120"/>
      <c r="W20" s="6"/>
    </row>
    <row r="21" spans="2:23" x14ac:dyDescent="0.25">
      <c r="B21" s="31"/>
      <c r="C21" s="80"/>
      <c r="D21" s="81" t="s">
        <v>34</v>
      </c>
      <c r="E21" s="82"/>
      <c r="F21" s="31"/>
      <c r="G21" s="68">
        <v>108.06700000000001</v>
      </c>
      <c r="H21" s="70">
        <f t="shared" si="0"/>
        <v>114.875221</v>
      </c>
      <c r="I21" s="61">
        <f t="shared" si="1"/>
        <v>122.57186080699999</v>
      </c>
      <c r="J21" s="71">
        <f t="shared" si="2"/>
        <v>129.19074129057799</v>
      </c>
      <c r="K21" s="72">
        <f t="shared" si="3"/>
        <v>134.22918020091052</v>
      </c>
      <c r="L21" s="72">
        <f t="shared" ref="L21:L30" si="14">K21*$L$3</f>
        <v>140.1352641297506</v>
      </c>
      <c r="M21" s="61">
        <f t="shared" si="5"/>
        <v>146.44135101558936</v>
      </c>
      <c r="N21" s="61">
        <f t="shared" si="5"/>
        <v>153.03121181129086</v>
      </c>
      <c r="O21" s="61">
        <f t="shared" si="6"/>
        <v>162.67217815540218</v>
      </c>
      <c r="P21" s="61">
        <f>O21*P3</f>
        <v>171.9444923102601</v>
      </c>
      <c r="Q21" s="61">
        <f t="shared" ref="Q21:R21" si="15">P21*Q3</f>
        <v>177.96254954111919</v>
      </c>
      <c r="R21" s="61">
        <f t="shared" si="15"/>
        <v>184.01327622551725</v>
      </c>
      <c r="S21" s="53">
        <f t="shared" ref="S21:S30" si="16">P21*0.15</f>
        <v>25.791673846539016</v>
      </c>
      <c r="T21" s="73">
        <f t="shared" si="13"/>
        <v>197.73616615679913</v>
      </c>
      <c r="U21" s="1"/>
      <c r="V21" s="120"/>
      <c r="W21" s="6"/>
    </row>
    <row r="22" spans="2:23" x14ac:dyDescent="0.25">
      <c r="B22" s="31"/>
      <c r="C22" s="31"/>
      <c r="D22" s="81" t="s">
        <v>35</v>
      </c>
      <c r="E22" s="82"/>
      <c r="F22" s="31"/>
      <c r="G22" s="68">
        <v>0</v>
      </c>
      <c r="H22" s="70">
        <f>G22*1.063</f>
        <v>0</v>
      </c>
      <c r="I22" s="61">
        <f>H22*$H$3</f>
        <v>0</v>
      </c>
      <c r="J22" s="71">
        <f>I22*$J$3</f>
        <v>0</v>
      </c>
      <c r="K22" s="72"/>
      <c r="L22" s="72"/>
      <c r="M22" s="61"/>
      <c r="N22" s="61">
        <v>122.42613377713842</v>
      </c>
      <c r="O22" s="61">
        <v>130.13898020509814</v>
      </c>
      <c r="P22" s="61">
        <f>P3*O22</f>
        <v>137.55690207678873</v>
      </c>
      <c r="Q22" s="61">
        <f t="shared" ref="Q22:R22" si="17">Q3*P22</f>
        <v>142.37139364947632</v>
      </c>
      <c r="R22" s="61">
        <f t="shared" si="17"/>
        <v>147.21202103355853</v>
      </c>
      <c r="S22" s="53">
        <f t="shared" si="16"/>
        <v>20.633535311518308</v>
      </c>
      <c r="T22" s="73">
        <f t="shared" si="13"/>
        <v>158.19043738830703</v>
      </c>
      <c r="U22" s="1"/>
      <c r="V22" s="120"/>
      <c r="W22" s="6"/>
    </row>
    <row r="23" spans="2:23" x14ac:dyDescent="0.25">
      <c r="B23" s="31"/>
      <c r="C23" s="31"/>
      <c r="D23" s="47" t="s">
        <v>36</v>
      </c>
      <c r="E23" s="49"/>
      <c r="F23" s="31"/>
      <c r="G23" s="68">
        <v>0</v>
      </c>
      <c r="H23" s="70">
        <f t="shared" si="0"/>
        <v>0</v>
      </c>
      <c r="I23" s="61">
        <f t="shared" si="1"/>
        <v>0</v>
      </c>
      <c r="J23" s="71">
        <f t="shared" si="2"/>
        <v>0</v>
      </c>
      <c r="K23" s="72"/>
      <c r="L23" s="72"/>
      <c r="M23" s="61"/>
      <c r="N23" s="61"/>
      <c r="O23" s="61"/>
      <c r="P23" s="52"/>
      <c r="Q23" s="52"/>
      <c r="R23" s="52"/>
      <c r="S23" s="53"/>
      <c r="T23" s="76"/>
      <c r="U23" s="1"/>
      <c r="V23" s="120"/>
      <c r="W23" s="6"/>
    </row>
    <row r="24" spans="2:23" x14ac:dyDescent="0.25">
      <c r="B24" s="31"/>
      <c r="C24" s="31"/>
      <c r="D24" s="48"/>
      <c r="E24" s="63" t="s">
        <v>37</v>
      </c>
      <c r="F24" s="31"/>
      <c r="G24" s="68">
        <v>86.45</v>
      </c>
      <c r="H24" s="70">
        <f t="shared" si="0"/>
        <v>91.896349999999998</v>
      </c>
      <c r="I24" s="61">
        <f t="shared" si="1"/>
        <v>98.05340545</v>
      </c>
      <c r="J24" s="71">
        <f t="shared" si="2"/>
        <v>103.3482893443</v>
      </c>
      <c r="K24" s="72">
        <f t="shared" si="3"/>
        <v>107.37887262872769</v>
      </c>
      <c r="L24" s="72">
        <f t="shared" si="14"/>
        <v>112.10354302439171</v>
      </c>
      <c r="M24" s="61">
        <f t="shared" si="5"/>
        <v>117.14820246048933</v>
      </c>
      <c r="N24" s="61">
        <f t="shared" si="5"/>
        <v>122.41987157121135</v>
      </c>
      <c r="O24" s="61">
        <f t="shared" si="6"/>
        <v>130.13232348019764</v>
      </c>
      <c r="P24" s="61">
        <f>O24*P3</f>
        <v>137.54986591856891</v>
      </c>
      <c r="Q24" s="61">
        <f t="shared" ref="Q24:R24" si="18">P24*Q3</f>
        <v>142.3641112257188</v>
      </c>
      <c r="R24" s="61">
        <f t="shared" si="18"/>
        <v>147.20449100739324</v>
      </c>
      <c r="S24" s="53">
        <f t="shared" si="16"/>
        <v>20.632479887785337</v>
      </c>
      <c r="T24" s="73">
        <f t="shared" ref="T24:T30" si="19">P24+S24</f>
        <v>158.18234580635425</v>
      </c>
      <c r="U24" s="1"/>
      <c r="V24" s="120"/>
      <c r="W24" s="121"/>
    </row>
    <row r="25" spans="2:23" x14ac:dyDescent="0.25">
      <c r="B25" s="31"/>
      <c r="C25" s="31"/>
      <c r="D25" s="48"/>
      <c r="E25" s="63" t="s">
        <v>38</v>
      </c>
      <c r="F25" s="31"/>
      <c r="G25" s="68">
        <v>108.07</v>
      </c>
      <c r="H25" s="70">
        <f t="shared" si="0"/>
        <v>114.87840999999999</v>
      </c>
      <c r="I25" s="61">
        <f t="shared" si="1"/>
        <v>122.57526346999998</v>
      </c>
      <c r="J25" s="71">
        <f t="shared" si="2"/>
        <v>129.19432769737998</v>
      </c>
      <c r="K25" s="72">
        <f t="shared" si="3"/>
        <v>134.23290647757779</v>
      </c>
      <c r="L25" s="72">
        <f t="shared" si="14"/>
        <v>140.1391543625912</v>
      </c>
      <c r="M25" s="61">
        <f t="shared" si="5"/>
        <v>146.4454163089078</v>
      </c>
      <c r="N25" s="61">
        <f t="shared" si="5"/>
        <v>153.03546004280864</v>
      </c>
      <c r="O25" s="61">
        <f t="shared" si="6"/>
        <v>162.67669402550558</v>
      </c>
      <c r="P25" s="61">
        <f>O25*P3</f>
        <v>171.94926558495939</v>
      </c>
      <c r="Q25" s="61">
        <f t="shared" ref="Q25:R25" si="20">P25*Q3</f>
        <v>177.96748988043296</v>
      </c>
      <c r="R25" s="61">
        <f t="shared" si="20"/>
        <v>184.01838453636768</v>
      </c>
      <c r="S25" s="53">
        <f t="shared" si="16"/>
        <v>25.792389837743908</v>
      </c>
      <c r="T25" s="73">
        <f t="shared" si="19"/>
        <v>197.7416554227033</v>
      </c>
      <c r="U25" s="1"/>
      <c r="V25" s="120"/>
    </row>
    <row r="26" spans="2:23" x14ac:dyDescent="0.25">
      <c r="B26" s="31"/>
      <c r="C26" s="31"/>
      <c r="D26" s="48"/>
      <c r="E26" s="63" t="s">
        <v>39</v>
      </c>
      <c r="F26" s="31"/>
      <c r="G26" s="68">
        <v>175</v>
      </c>
      <c r="H26" s="70">
        <f t="shared" si="0"/>
        <v>186.02499999999998</v>
      </c>
      <c r="I26" s="61">
        <f t="shared" si="1"/>
        <v>198.48867499999997</v>
      </c>
      <c r="J26" s="71">
        <f t="shared" si="2"/>
        <v>209.20706344999999</v>
      </c>
      <c r="K26" s="72">
        <f t="shared" si="3"/>
        <v>217.36613892454997</v>
      </c>
      <c r="L26" s="72">
        <f t="shared" si="14"/>
        <v>226.93024903723017</v>
      </c>
      <c r="M26" s="61">
        <f t="shared" si="5"/>
        <v>237.14211024390551</v>
      </c>
      <c r="N26" s="61">
        <f t="shared" si="5"/>
        <v>247.81350520488124</v>
      </c>
      <c r="O26" s="61">
        <f t="shared" si="6"/>
        <v>263.42575603278874</v>
      </c>
      <c r="P26" s="61">
        <f>O26*P3</f>
        <v>278.44102412665768</v>
      </c>
      <c r="Q26" s="61">
        <f t="shared" ref="Q26:R26" si="21">P26*Q3</f>
        <v>288.1864599710907</v>
      </c>
      <c r="R26" s="61">
        <f t="shared" si="21"/>
        <v>297.98479961010781</v>
      </c>
      <c r="S26" s="53">
        <f t="shared" si="16"/>
        <v>41.766153618998651</v>
      </c>
      <c r="T26" s="73">
        <f t="shared" si="19"/>
        <v>320.20717774565634</v>
      </c>
      <c r="U26" s="1"/>
      <c r="V26" s="120"/>
      <c r="W26" s="6"/>
    </row>
    <row r="27" spans="2:23" x14ac:dyDescent="0.25">
      <c r="B27" s="31"/>
      <c r="C27" s="31"/>
      <c r="D27" s="48"/>
      <c r="E27" s="63" t="s">
        <v>40</v>
      </c>
      <c r="F27" s="31"/>
      <c r="G27" s="68">
        <v>205</v>
      </c>
      <c r="H27" s="70">
        <f t="shared" si="0"/>
        <v>217.91499999999999</v>
      </c>
      <c r="I27" s="61">
        <f t="shared" si="1"/>
        <v>232.51530499999998</v>
      </c>
      <c r="J27" s="71">
        <f t="shared" si="2"/>
        <v>245.07113146999998</v>
      </c>
      <c r="K27" s="72">
        <f t="shared" si="3"/>
        <v>254.62890559732998</v>
      </c>
      <c r="L27" s="72">
        <f t="shared" si="14"/>
        <v>265.83257744361248</v>
      </c>
      <c r="M27" s="61">
        <f t="shared" si="5"/>
        <v>277.79504342857501</v>
      </c>
      <c r="N27" s="61">
        <f t="shared" si="5"/>
        <v>290.29582038286088</v>
      </c>
      <c r="O27" s="61">
        <f t="shared" si="6"/>
        <v>308.58445706698109</v>
      </c>
      <c r="P27" s="61">
        <f>O27*P3</f>
        <v>326.17377111979897</v>
      </c>
      <c r="Q27" s="61">
        <f t="shared" ref="Q27:R27" si="22">P27*Q3</f>
        <v>337.58985310899192</v>
      </c>
      <c r="R27" s="61">
        <f t="shared" si="22"/>
        <v>349.06790811469767</v>
      </c>
      <c r="S27" s="53">
        <f t="shared" si="16"/>
        <v>48.926065667969844</v>
      </c>
      <c r="T27" s="73">
        <f t="shared" si="19"/>
        <v>375.09983678776882</v>
      </c>
      <c r="U27" s="1"/>
      <c r="V27" s="120"/>
      <c r="W27" s="6"/>
    </row>
    <row r="28" spans="2:23" x14ac:dyDescent="0.25">
      <c r="B28" s="31"/>
      <c r="C28" s="31"/>
      <c r="D28" s="48"/>
      <c r="E28" s="63" t="s">
        <v>41</v>
      </c>
      <c r="F28" s="31"/>
      <c r="G28" s="68">
        <v>300</v>
      </c>
      <c r="H28" s="70">
        <f t="shared" si="0"/>
        <v>318.89999999999998</v>
      </c>
      <c r="I28" s="61">
        <f t="shared" si="1"/>
        <v>340.26629999999994</v>
      </c>
      <c r="J28" s="71">
        <f t="shared" si="2"/>
        <v>358.64068019999996</v>
      </c>
      <c r="K28" s="72">
        <f t="shared" si="3"/>
        <v>372.62766672779992</v>
      </c>
      <c r="L28" s="72">
        <f t="shared" si="14"/>
        <v>389.02328406382316</v>
      </c>
      <c r="M28" s="61">
        <f t="shared" si="5"/>
        <v>406.52933184669519</v>
      </c>
      <c r="N28" s="61">
        <f t="shared" si="5"/>
        <v>424.82315177979643</v>
      </c>
      <c r="O28" s="61">
        <f t="shared" si="6"/>
        <v>451.58701034192359</v>
      </c>
      <c r="P28" s="61">
        <f>O28*P3</f>
        <v>477.32746993141319</v>
      </c>
      <c r="Q28" s="61">
        <f t="shared" ref="Q28:R28" si="23">P28*Q3</f>
        <v>494.03393137901264</v>
      </c>
      <c r="R28" s="61">
        <f t="shared" si="23"/>
        <v>510.8310850458991</v>
      </c>
      <c r="S28" s="53">
        <f t="shared" si="16"/>
        <v>71.599120489711979</v>
      </c>
      <c r="T28" s="73">
        <f t="shared" si="19"/>
        <v>548.92659042112518</v>
      </c>
      <c r="U28" s="1"/>
      <c r="V28" s="120"/>
    </row>
    <row r="29" spans="2:23" x14ac:dyDescent="0.25">
      <c r="B29" s="31"/>
      <c r="C29" s="31"/>
      <c r="D29" s="48"/>
      <c r="E29" s="63" t="s">
        <v>42</v>
      </c>
      <c r="F29" s="31"/>
      <c r="G29" s="68">
        <v>21143.51</v>
      </c>
      <c r="H29" s="70">
        <f t="shared" si="0"/>
        <v>22475.551129999996</v>
      </c>
      <c r="I29" s="61">
        <f t="shared" si="1"/>
        <v>23981.413055709996</v>
      </c>
      <c r="J29" s="71">
        <f t="shared" si="2"/>
        <v>25276.409360718339</v>
      </c>
      <c r="K29" s="72">
        <f t="shared" si="3"/>
        <v>26262.189325786352</v>
      </c>
      <c r="L29" s="72">
        <f t="shared" si="14"/>
        <v>27417.725656120954</v>
      </c>
      <c r="M29" s="61">
        <f t="shared" si="5"/>
        <v>28651.523310646397</v>
      </c>
      <c r="N29" s="61">
        <f t="shared" si="5"/>
        <v>29940.841859625481</v>
      </c>
      <c r="O29" s="61">
        <f t="shared" si="6"/>
        <v>31827.114896781884</v>
      </c>
      <c r="P29" s="61">
        <f>O29*P3</f>
        <v>33641.26044589845</v>
      </c>
      <c r="Q29" s="61">
        <f t="shared" ref="Q29:R29" si="24">P29*Q3</f>
        <v>34818.704561504892</v>
      </c>
      <c r="R29" s="61">
        <f t="shared" si="24"/>
        <v>36002.540516596062</v>
      </c>
      <c r="S29" s="53">
        <f t="shared" si="16"/>
        <v>5046.1890668847673</v>
      </c>
      <c r="T29" s="73">
        <f t="shared" si="19"/>
        <v>38687.44951278322</v>
      </c>
      <c r="U29" s="1"/>
      <c r="V29" s="120"/>
    </row>
    <row r="30" spans="2:23" x14ac:dyDescent="0.25">
      <c r="B30" s="31"/>
      <c r="C30" s="31"/>
      <c r="D30" s="48"/>
      <c r="E30" s="63" t="s">
        <v>43</v>
      </c>
      <c r="F30" s="31"/>
      <c r="G30" s="68">
        <v>0</v>
      </c>
      <c r="H30" s="70">
        <f t="shared" si="0"/>
        <v>0</v>
      </c>
      <c r="I30" s="61">
        <f t="shared" si="1"/>
        <v>0</v>
      </c>
      <c r="J30" s="71">
        <v>127.5</v>
      </c>
      <c r="K30" s="72">
        <v>22.5</v>
      </c>
      <c r="L30" s="72">
        <f t="shared" si="14"/>
        <v>23.490000000000002</v>
      </c>
      <c r="M30" s="61">
        <f t="shared" si="5"/>
        <v>24.547049999999999</v>
      </c>
      <c r="N30" s="61">
        <f t="shared" si="5"/>
        <v>25.651667249999996</v>
      </c>
      <c r="O30" s="61">
        <f t="shared" si="6"/>
        <v>27.267722286749994</v>
      </c>
      <c r="P30" s="61">
        <f>O30*P3</f>
        <v>28.821982457094741</v>
      </c>
      <c r="Q30" s="61">
        <f t="shared" ref="Q30:R30" si="25">P30*Q3</f>
        <v>29.830751843093054</v>
      </c>
      <c r="R30" s="61">
        <f t="shared" si="25"/>
        <v>30.844997405758217</v>
      </c>
      <c r="S30" s="53">
        <f t="shared" si="16"/>
        <v>4.3232973685642113</v>
      </c>
      <c r="T30" s="73">
        <f t="shared" si="19"/>
        <v>33.145279825658953</v>
      </c>
      <c r="U30" s="1"/>
      <c r="V30" s="120"/>
    </row>
    <row r="31" spans="2:23" x14ac:dyDescent="0.25">
      <c r="B31" s="31"/>
      <c r="C31" s="31"/>
      <c r="D31" s="48"/>
      <c r="E31" s="31"/>
      <c r="F31" s="31"/>
      <c r="G31" s="68">
        <v>0</v>
      </c>
      <c r="H31" s="70">
        <f t="shared" si="0"/>
        <v>0</v>
      </c>
      <c r="I31" s="61">
        <f t="shared" si="1"/>
        <v>0</v>
      </c>
      <c r="J31" s="52">
        <f t="shared" si="2"/>
        <v>0</v>
      </c>
      <c r="K31" s="72"/>
      <c r="L31" s="72"/>
      <c r="M31" s="61"/>
      <c r="N31" s="61"/>
      <c r="O31" s="61"/>
      <c r="P31" s="52"/>
      <c r="Q31" s="52"/>
      <c r="R31" s="52"/>
      <c r="S31" s="53"/>
      <c r="T31" s="76"/>
      <c r="U31" s="1"/>
      <c r="V31" s="120"/>
    </row>
    <row r="32" spans="2:23" x14ac:dyDescent="0.25">
      <c r="B32" s="31"/>
      <c r="C32" s="32" t="s">
        <v>44</v>
      </c>
      <c r="D32" s="48"/>
      <c r="E32" s="31"/>
      <c r="F32" s="31"/>
      <c r="G32" s="68">
        <v>0</v>
      </c>
      <c r="H32" s="70">
        <f t="shared" si="0"/>
        <v>0</v>
      </c>
      <c r="I32" s="61">
        <f t="shared" si="1"/>
        <v>0</v>
      </c>
      <c r="J32" s="52">
        <f t="shared" si="2"/>
        <v>0</v>
      </c>
      <c r="K32" s="72"/>
      <c r="L32" s="72"/>
      <c r="M32" s="61"/>
      <c r="N32" s="61"/>
      <c r="O32" s="61"/>
      <c r="P32" s="52"/>
      <c r="Q32" s="52"/>
      <c r="R32" s="52"/>
      <c r="S32" s="53"/>
      <c r="T32" s="76"/>
      <c r="U32" s="1"/>
      <c r="V32" s="120"/>
    </row>
    <row r="33" spans="2:23" x14ac:dyDescent="0.25">
      <c r="B33" s="31"/>
      <c r="C33" s="31"/>
      <c r="D33" s="47" t="s">
        <v>33</v>
      </c>
      <c r="E33" s="31"/>
      <c r="F33" s="31"/>
      <c r="G33" s="68">
        <v>118.87483055360003</v>
      </c>
      <c r="H33" s="70">
        <f t="shared" si="0"/>
        <v>126.36394487847683</v>
      </c>
      <c r="I33" s="61">
        <f t="shared" si="1"/>
        <v>134.83032918533476</v>
      </c>
      <c r="J33" s="52">
        <f t="shared" si="2"/>
        <v>142.11116696134283</v>
      </c>
      <c r="K33" s="72">
        <f t="shared" ref="K33" si="26">J33*$K$3</f>
        <v>147.65350247283519</v>
      </c>
      <c r="L33" s="72">
        <f>K33*$L$3</f>
        <v>154.15025658163995</v>
      </c>
      <c r="M33" s="61">
        <f t="shared" ref="M33:N33" si="27">L33*$M$3</f>
        <v>161.08701812781374</v>
      </c>
      <c r="N33" s="61">
        <f t="shared" si="27"/>
        <v>168.33593394356535</v>
      </c>
      <c r="O33" s="61">
        <f t="shared" ref="O33" si="28">N33*$O$2</f>
        <v>178.94109778200996</v>
      </c>
      <c r="P33" s="61">
        <f>O33*P3</f>
        <v>189.14074035558451</v>
      </c>
      <c r="Q33" s="61">
        <f t="shared" ref="Q33:R33" si="29">P33*Q3</f>
        <v>195.76066626802995</v>
      </c>
      <c r="R33" s="61">
        <f t="shared" si="29"/>
        <v>202.41652892114297</v>
      </c>
      <c r="S33" s="53">
        <f t="shared" ref="S33:S37" si="30">P33*0.15</f>
        <v>28.371111053337675</v>
      </c>
      <c r="T33" s="73">
        <f t="shared" ref="T33:T37" si="31">P33+S33</f>
        <v>217.51185140892218</v>
      </c>
      <c r="U33" s="1"/>
      <c r="V33" s="120"/>
      <c r="W33" s="6"/>
    </row>
    <row r="34" spans="2:23" x14ac:dyDescent="0.25">
      <c r="B34" s="31"/>
      <c r="C34" s="31"/>
      <c r="D34" s="47" t="s">
        <v>45</v>
      </c>
      <c r="E34" s="31"/>
      <c r="F34" s="31"/>
      <c r="G34" s="68">
        <v>262.06496735680008</v>
      </c>
      <c r="H34" s="70">
        <f t="shared" si="0"/>
        <v>278.57506030027849</v>
      </c>
      <c r="I34" s="61">
        <f t="shared" si="1"/>
        <v>297.23958934039712</v>
      </c>
      <c r="J34" s="52">
        <f t="shared" si="2"/>
        <v>313.29052716477855</v>
      </c>
      <c r="K34" s="72">
        <f t="shared" si="3"/>
        <v>325.50885772420492</v>
      </c>
      <c r="L34" s="72">
        <f>K34*$L$3</f>
        <v>339.83124746406992</v>
      </c>
      <c r="M34" s="61">
        <f t="shared" si="5"/>
        <v>355.12365359995306</v>
      </c>
      <c r="N34" s="61">
        <f t="shared" si="5"/>
        <v>371.10421801195093</v>
      </c>
      <c r="O34" s="61">
        <f t="shared" si="6"/>
        <v>394.48378374670381</v>
      </c>
      <c r="P34" s="61">
        <f>O34*P3</f>
        <v>416.9693594202659</v>
      </c>
      <c r="Q34" s="61">
        <f t="shared" ref="Q34:R34" si="32">P34*Q3</f>
        <v>431.56328699997516</v>
      </c>
      <c r="R34" s="61">
        <f t="shared" si="32"/>
        <v>446.23643875797433</v>
      </c>
      <c r="S34" s="53">
        <f t="shared" si="30"/>
        <v>62.545403913039884</v>
      </c>
      <c r="T34" s="73">
        <f t="shared" si="31"/>
        <v>479.51476333330578</v>
      </c>
      <c r="U34" s="1"/>
      <c r="V34" s="120"/>
    </row>
    <row r="35" spans="2:23" x14ac:dyDescent="0.25">
      <c r="B35" s="31"/>
      <c r="C35" s="31"/>
      <c r="D35" s="47" t="s">
        <v>46</v>
      </c>
      <c r="E35" s="31"/>
      <c r="F35" s="31"/>
      <c r="G35" s="68">
        <v>262.06496735680008</v>
      </c>
      <c r="H35" s="70">
        <f t="shared" si="0"/>
        <v>278.57506030027849</v>
      </c>
      <c r="I35" s="61">
        <f t="shared" si="1"/>
        <v>297.23958934039712</v>
      </c>
      <c r="J35" s="52">
        <f t="shared" si="2"/>
        <v>313.29052716477855</v>
      </c>
      <c r="K35" s="72">
        <f t="shared" si="3"/>
        <v>325.50885772420492</v>
      </c>
      <c r="L35" s="72">
        <f>K35*$L$3</f>
        <v>339.83124746406992</v>
      </c>
      <c r="M35" s="61">
        <f t="shared" si="5"/>
        <v>355.12365359995306</v>
      </c>
      <c r="N35" s="61">
        <f t="shared" si="5"/>
        <v>371.10421801195093</v>
      </c>
      <c r="O35" s="61">
        <f t="shared" si="6"/>
        <v>394.48378374670381</v>
      </c>
      <c r="P35" s="61">
        <f>O35*P3</f>
        <v>416.9693594202659</v>
      </c>
      <c r="Q35" s="61">
        <f t="shared" ref="Q35:R35" si="33">P35*Q3</f>
        <v>431.56328699997516</v>
      </c>
      <c r="R35" s="61">
        <f t="shared" si="33"/>
        <v>446.23643875797433</v>
      </c>
      <c r="S35" s="53">
        <f t="shared" si="30"/>
        <v>62.545403913039884</v>
      </c>
      <c r="T35" s="73">
        <f t="shared" si="31"/>
        <v>479.51476333330578</v>
      </c>
      <c r="U35" s="1"/>
      <c r="V35" s="120"/>
    </row>
    <row r="36" spans="2:23" x14ac:dyDescent="0.25">
      <c r="B36" s="31"/>
      <c r="C36" s="31"/>
      <c r="D36" s="47" t="s">
        <v>47</v>
      </c>
      <c r="E36" s="31"/>
      <c r="F36" s="31"/>
      <c r="G36" s="68">
        <v>124.27823194240001</v>
      </c>
      <c r="H36" s="70">
        <f t="shared" si="0"/>
        <v>132.1077605547712</v>
      </c>
      <c r="I36" s="61">
        <f t="shared" si="1"/>
        <v>140.95898051194087</v>
      </c>
      <c r="J36" s="52">
        <f t="shared" si="2"/>
        <v>148.57076545958569</v>
      </c>
      <c r="K36" s="72">
        <f t="shared" si="3"/>
        <v>154.36502531250952</v>
      </c>
      <c r="L36" s="72">
        <f>K36*$L$3</f>
        <v>161.15708642625995</v>
      </c>
      <c r="M36" s="61">
        <f t="shared" si="5"/>
        <v>168.40915531544164</v>
      </c>
      <c r="N36" s="61">
        <f t="shared" si="5"/>
        <v>175.98756730463649</v>
      </c>
      <c r="O36" s="61">
        <f t="shared" si="6"/>
        <v>187.07478404482856</v>
      </c>
      <c r="P36" s="61">
        <f>O36*P3</f>
        <v>197.73804673538379</v>
      </c>
      <c r="Q36" s="61">
        <f t="shared" ref="Q36:R36" si="34">P36*Q3</f>
        <v>204.6588783711222</v>
      </c>
      <c r="R36" s="61">
        <f t="shared" si="34"/>
        <v>211.61728023574037</v>
      </c>
      <c r="S36" s="53">
        <f t="shared" si="30"/>
        <v>29.660707010307569</v>
      </c>
      <c r="T36" s="73">
        <f t="shared" si="31"/>
        <v>227.39875374569135</v>
      </c>
      <c r="U36" s="1"/>
      <c r="V36" s="120"/>
    </row>
    <row r="37" spans="2:23" x14ac:dyDescent="0.25">
      <c r="B37" s="31"/>
      <c r="C37" s="31"/>
      <c r="D37" s="47" t="s">
        <v>48</v>
      </c>
      <c r="E37" s="31"/>
      <c r="F37" s="31"/>
      <c r="G37" s="68">
        <v>248.55646388480002</v>
      </c>
      <c r="H37" s="70">
        <f t="shared" si="0"/>
        <v>264.21552110954241</v>
      </c>
      <c r="I37" s="61">
        <f t="shared" si="1"/>
        <v>281.91796102388173</v>
      </c>
      <c r="J37" s="52">
        <f t="shared" si="2"/>
        <v>297.14153091917137</v>
      </c>
      <c r="K37" s="72">
        <f t="shared" si="3"/>
        <v>308.73005062501903</v>
      </c>
      <c r="L37" s="72">
        <f>K37*$L$3</f>
        <v>322.3141728525199</v>
      </c>
      <c r="M37" s="61">
        <f t="shared" si="5"/>
        <v>336.81831063088327</v>
      </c>
      <c r="N37" s="61">
        <f t="shared" si="5"/>
        <v>351.97513460927297</v>
      </c>
      <c r="O37" s="61">
        <f t="shared" si="6"/>
        <v>374.14956808965712</v>
      </c>
      <c r="P37" s="61">
        <f>O37*P3</f>
        <v>395.47609347076758</v>
      </c>
      <c r="Q37" s="61">
        <f t="shared" ref="Q37:R37" si="35">P37*Q3</f>
        <v>409.3177567422444</v>
      </c>
      <c r="R37" s="61">
        <f t="shared" si="35"/>
        <v>423.23456047148073</v>
      </c>
      <c r="S37" s="53">
        <f t="shared" si="30"/>
        <v>59.321414020615137</v>
      </c>
      <c r="T37" s="73">
        <f t="shared" si="31"/>
        <v>454.7975074913827</v>
      </c>
      <c r="U37" s="1"/>
      <c r="V37" s="120"/>
    </row>
    <row r="38" spans="2:23" x14ac:dyDescent="0.25">
      <c r="B38" s="31"/>
      <c r="C38" s="31"/>
      <c r="D38" s="48"/>
      <c r="E38" s="31"/>
      <c r="F38" s="31"/>
      <c r="G38" s="68">
        <v>0</v>
      </c>
      <c r="H38" s="70">
        <f t="shared" si="0"/>
        <v>0</v>
      </c>
      <c r="I38" s="61">
        <f t="shared" si="1"/>
        <v>0</v>
      </c>
      <c r="J38" s="52">
        <f t="shared" si="2"/>
        <v>0</v>
      </c>
      <c r="K38" s="72"/>
      <c r="L38" s="72"/>
      <c r="M38" s="61"/>
      <c r="N38" s="61"/>
      <c r="O38" s="61"/>
      <c r="P38" s="61"/>
      <c r="Q38" s="61"/>
      <c r="R38" s="61"/>
      <c r="S38" s="53"/>
      <c r="T38" s="76"/>
      <c r="U38" s="1"/>
      <c r="V38" s="120"/>
    </row>
    <row r="39" spans="2:23" x14ac:dyDescent="0.25">
      <c r="B39" s="31"/>
      <c r="C39" s="32" t="s">
        <v>49</v>
      </c>
      <c r="D39" s="48"/>
      <c r="E39" s="31"/>
      <c r="F39" s="31"/>
      <c r="G39" s="68">
        <v>0</v>
      </c>
      <c r="H39" s="70">
        <f t="shared" si="0"/>
        <v>0</v>
      </c>
      <c r="I39" s="61">
        <f t="shared" si="1"/>
        <v>0</v>
      </c>
      <c r="J39" s="52">
        <f t="shared" si="2"/>
        <v>0</v>
      </c>
      <c r="K39" s="72"/>
      <c r="L39" s="72"/>
      <c r="M39" s="61"/>
      <c r="N39" s="61"/>
      <c r="O39" s="61"/>
      <c r="P39" s="61"/>
      <c r="Q39" s="61"/>
      <c r="R39" s="61"/>
      <c r="S39" s="53"/>
      <c r="T39" s="76"/>
      <c r="U39" s="1"/>
      <c r="V39" s="120"/>
    </row>
    <row r="40" spans="2:23" x14ac:dyDescent="0.25">
      <c r="B40" s="31"/>
      <c r="C40" s="31"/>
      <c r="D40" s="47" t="s">
        <v>50</v>
      </c>
      <c r="E40" s="31"/>
      <c r="F40" s="31"/>
      <c r="G40" s="68">
        <v>556.75233936000018</v>
      </c>
      <c r="H40" s="70">
        <f t="shared" si="0"/>
        <v>591.82773673968018</v>
      </c>
      <c r="I40" s="61">
        <f t="shared" si="1"/>
        <v>631.48019510123868</v>
      </c>
      <c r="J40" s="71">
        <f t="shared" si="2"/>
        <v>665.58012563670559</v>
      </c>
      <c r="K40" s="72">
        <f t="shared" si="3"/>
        <v>691.53775053653703</v>
      </c>
      <c r="L40" s="72">
        <f t="shared" ref="L40:L47" si="36">K40*$L$3</f>
        <v>721.96541156014473</v>
      </c>
      <c r="M40" s="61">
        <f t="shared" si="5"/>
        <v>754.45385508035122</v>
      </c>
      <c r="N40" s="61">
        <f t="shared" si="5"/>
        <v>788.40427855896701</v>
      </c>
      <c r="O40" s="61">
        <f t="shared" si="6"/>
        <v>838.07374810818192</v>
      </c>
      <c r="P40" s="61">
        <f>O40*P3</f>
        <v>885.8439517503482</v>
      </c>
      <c r="Q40" s="61">
        <f t="shared" ref="Q40:R40" si="37">P40*Q3</f>
        <v>916.84849006161028</v>
      </c>
      <c r="R40" s="61">
        <f t="shared" si="37"/>
        <v>948.02133872370507</v>
      </c>
      <c r="S40" s="53">
        <f t="shared" ref="S40:S41" si="38">P40*0.15</f>
        <v>132.87659276255224</v>
      </c>
      <c r="T40" s="73">
        <f t="shared" ref="T40:T41" si="39">P40+S40</f>
        <v>1018.7205445129005</v>
      </c>
      <c r="U40" s="122"/>
      <c r="V40" s="120"/>
    </row>
    <row r="41" spans="2:23" x14ac:dyDescent="0.25">
      <c r="B41" s="31"/>
      <c r="C41" s="31"/>
      <c r="D41" s="47" t="s">
        <v>51</v>
      </c>
      <c r="E41" s="63" t="s">
        <v>52</v>
      </c>
      <c r="F41" s="31"/>
      <c r="G41" s="68">
        <v>2026.2755208000005</v>
      </c>
      <c r="H41" s="70">
        <f t="shared" si="0"/>
        <v>2153.9308786104007</v>
      </c>
      <c r="I41" s="61">
        <f t="shared" si="1"/>
        <v>2298.2442474772974</v>
      </c>
      <c r="J41" s="71">
        <f t="shared" si="2"/>
        <v>2422.3494368410716</v>
      </c>
      <c r="K41" s="72">
        <f t="shared" si="3"/>
        <v>2516.8210648778731</v>
      </c>
      <c r="L41" s="72">
        <f t="shared" si="36"/>
        <v>2627.5611917324995</v>
      </c>
      <c r="M41" s="61">
        <f t="shared" si="5"/>
        <v>2745.8014453604619</v>
      </c>
      <c r="N41" s="61">
        <f t="shared" si="5"/>
        <v>2869.3625104016824</v>
      </c>
      <c r="O41" s="61">
        <f t="shared" si="6"/>
        <v>3050.1323485569883</v>
      </c>
      <c r="P41" s="61">
        <f>O41*P3</f>
        <v>3223.9898924247364</v>
      </c>
      <c r="Q41" s="61">
        <f t="shared" ref="Q41:R41" si="40">P41*Q3</f>
        <v>3336.8295386596019</v>
      </c>
      <c r="R41" s="61">
        <f t="shared" si="40"/>
        <v>3450.2817429740285</v>
      </c>
      <c r="S41" s="53">
        <f t="shared" si="38"/>
        <v>483.59848386371044</v>
      </c>
      <c r="T41" s="73">
        <f t="shared" si="39"/>
        <v>3707.5883762884469</v>
      </c>
      <c r="U41" s="122"/>
      <c r="V41" s="120"/>
    </row>
    <row r="42" spans="2:23" x14ac:dyDescent="0.25">
      <c r="B42" s="31"/>
      <c r="C42" s="31"/>
      <c r="D42" s="48"/>
      <c r="E42" s="31"/>
      <c r="F42" s="31"/>
      <c r="G42" s="68">
        <v>0</v>
      </c>
      <c r="H42" s="70">
        <f t="shared" si="0"/>
        <v>0</v>
      </c>
      <c r="I42" s="61">
        <f t="shared" si="1"/>
        <v>0</v>
      </c>
      <c r="J42" s="71">
        <f t="shared" si="2"/>
        <v>0</v>
      </c>
      <c r="K42" s="72"/>
      <c r="L42" s="72"/>
      <c r="M42" s="61"/>
      <c r="N42" s="61"/>
      <c r="O42" s="61"/>
      <c r="P42" s="61"/>
      <c r="Q42" s="61"/>
      <c r="R42" s="61"/>
      <c r="S42" s="53"/>
      <c r="T42" s="76"/>
      <c r="U42" s="1"/>
      <c r="V42" s="120"/>
    </row>
    <row r="43" spans="2:23" x14ac:dyDescent="0.25">
      <c r="B43" s="31"/>
      <c r="C43" s="31"/>
      <c r="D43" s="47" t="s">
        <v>53</v>
      </c>
      <c r="E43" s="31"/>
      <c r="F43" s="31"/>
      <c r="G43" s="68">
        <v>770.11094560000015</v>
      </c>
      <c r="H43" s="70">
        <f t="shared" si="0"/>
        <v>818.62793517280011</v>
      </c>
      <c r="I43" s="61">
        <f t="shared" si="1"/>
        <v>873.47600682937764</v>
      </c>
      <c r="J43" s="71">
        <f t="shared" si="2"/>
        <v>920.64371119816406</v>
      </c>
      <c r="K43" s="72">
        <f t="shared" si="3"/>
        <v>956.54881593489233</v>
      </c>
      <c r="L43" s="72">
        <f t="shared" si="36"/>
        <v>998.63696383602758</v>
      </c>
      <c r="M43" s="61">
        <f t="shared" si="5"/>
        <v>1043.5756272086487</v>
      </c>
      <c r="N43" s="61">
        <f t="shared" si="5"/>
        <v>1090.5365304330378</v>
      </c>
      <c r="O43" s="61">
        <f t="shared" si="6"/>
        <v>1159.2403318503191</v>
      </c>
      <c r="P43" s="61">
        <f>O43*P3</f>
        <v>1225.3170307657872</v>
      </c>
      <c r="Q43" s="61">
        <f t="shared" ref="Q43:R43" si="41">P43*Q3</f>
        <v>1268.2031268425897</v>
      </c>
      <c r="R43" s="61">
        <f t="shared" si="41"/>
        <v>1311.3220331552377</v>
      </c>
      <c r="S43" s="53">
        <f t="shared" ref="S43:S47" si="42">P43*0.15</f>
        <v>183.79755461486806</v>
      </c>
      <c r="T43" s="73">
        <f t="shared" ref="T43:T47" si="43">P43+S43</f>
        <v>1409.1145853806552</v>
      </c>
      <c r="U43" s="1"/>
      <c r="V43" s="120"/>
    </row>
    <row r="44" spans="2:23" x14ac:dyDescent="0.25">
      <c r="B44" s="31"/>
      <c r="C44" s="31"/>
      <c r="D44" s="47" t="s">
        <v>54</v>
      </c>
      <c r="E44" s="63" t="s">
        <v>55</v>
      </c>
      <c r="F44" s="31"/>
      <c r="G44" s="68">
        <v>1540.2218912000003</v>
      </c>
      <c r="H44" s="70">
        <f t="shared" si="0"/>
        <v>1637.2558703456002</v>
      </c>
      <c r="I44" s="61">
        <f t="shared" si="1"/>
        <v>1746.9520136587553</v>
      </c>
      <c r="J44" s="71">
        <f t="shared" si="2"/>
        <v>1841.2874223963281</v>
      </c>
      <c r="K44" s="72">
        <f t="shared" si="3"/>
        <v>1913.0976318697847</v>
      </c>
      <c r="L44" s="72">
        <f t="shared" si="36"/>
        <v>1997.2739276720552</v>
      </c>
      <c r="M44" s="61">
        <f t="shared" si="5"/>
        <v>2087.1512544172974</v>
      </c>
      <c r="N44" s="61">
        <f t="shared" si="5"/>
        <v>2181.0730608660756</v>
      </c>
      <c r="O44" s="61">
        <f t="shared" si="6"/>
        <v>2318.4806637006382</v>
      </c>
      <c r="P44" s="61">
        <f>O44*P3</f>
        <v>2450.6340615315744</v>
      </c>
      <c r="Q44" s="61">
        <f t="shared" ref="Q44:R44" si="44">P44*Q3</f>
        <v>2536.4062536851793</v>
      </c>
      <c r="R44" s="61">
        <f t="shared" si="44"/>
        <v>2622.6440663104754</v>
      </c>
      <c r="S44" s="53">
        <f t="shared" si="42"/>
        <v>367.59510922973612</v>
      </c>
      <c r="T44" s="73">
        <f t="shared" si="43"/>
        <v>2818.2291707613103</v>
      </c>
      <c r="U44" s="1"/>
      <c r="V44" s="120"/>
    </row>
    <row r="45" spans="2:23" x14ac:dyDescent="0.25">
      <c r="B45" s="31"/>
      <c r="C45" s="31"/>
      <c r="D45" s="47" t="s">
        <v>56</v>
      </c>
      <c r="E45" s="31"/>
      <c r="F45" s="31"/>
      <c r="G45" s="68">
        <v>63.489966318400008</v>
      </c>
      <c r="H45" s="70">
        <f t="shared" si="0"/>
        <v>67.489834196459199</v>
      </c>
      <c r="I45" s="61">
        <f t="shared" si="1"/>
        <v>72.011653087621966</v>
      </c>
      <c r="J45" s="71">
        <f t="shared" si="2"/>
        <v>75.90028235435355</v>
      </c>
      <c r="K45" s="72">
        <f t="shared" si="3"/>
        <v>78.860393366173327</v>
      </c>
      <c r="L45" s="72">
        <f t="shared" si="36"/>
        <v>82.330250674284954</v>
      </c>
      <c r="M45" s="61">
        <f t="shared" si="5"/>
        <v>86.035111954627766</v>
      </c>
      <c r="N45" s="61">
        <f t="shared" si="5"/>
        <v>89.906691992586005</v>
      </c>
      <c r="O45" s="61">
        <f t="shared" si="6"/>
        <v>95.570813588118924</v>
      </c>
      <c r="P45" s="61">
        <f>O45*P3</f>
        <v>101.01834996264169</v>
      </c>
      <c r="Q45" s="61">
        <f t="shared" ref="Q45:R45" si="45">P45*Q3</f>
        <v>104.55399221133415</v>
      </c>
      <c r="R45" s="61">
        <f t="shared" si="45"/>
        <v>108.10882794651951</v>
      </c>
      <c r="S45" s="53">
        <f t="shared" si="42"/>
        <v>15.152752494396253</v>
      </c>
      <c r="T45" s="73">
        <f t="shared" si="43"/>
        <v>116.17110245703795</v>
      </c>
      <c r="U45" s="1"/>
      <c r="V45" s="120"/>
    </row>
    <row r="46" spans="2:23" x14ac:dyDescent="0.25">
      <c r="B46" s="31"/>
      <c r="C46" s="31"/>
      <c r="D46" s="47" t="s">
        <v>57</v>
      </c>
      <c r="E46" s="31"/>
      <c r="F46" s="31"/>
      <c r="G46" s="68">
        <v>326.90578402240004</v>
      </c>
      <c r="H46" s="70">
        <f t="shared" si="0"/>
        <v>347.50084841581122</v>
      </c>
      <c r="I46" s="61">
        <f t="shared" si="1"/>
        <v>370.78340525967053</v>
      </c>
      <c r="J46" s="71">
        <f t="shared" si="2"/>
        <v>390.80570914369275</v>
      </c>
      <c r="K46" s="72">
        <f t="shared" si="3"/>
        <v>406.04713180029677</v>
      </c>
      <c r="L46" s="72">
        <f t="shared" si="36"/>
        <v>423.91320559950987</v>
      </c>
      <c r="M46" s="61">
        <f t="shared" si="5"/>
        <v>442.98929985148777</v>
      </c>
      <c r="N46" s="61">
        <f t="shared" si="5"/>
        <v>462.92381834480472</v>
      </c>
      <c r="O46" s="61">
        <f t="shared" si="6"/>
        <v>492.0880189005274</v>
      </c>
      <c r="P46" s="61">
        <f>O46*P3</f>
        <v>520.13703597785741</v>
      </c>
      <c r="Q46" s="61">
        <f t="shared" ref="Q46:R46" si="46">P46*Q3</f>
        <v>538.34183223708237</v>
      </c>
      <c r="R46" s="61">
        <f t="shared" si="46"/>
        <v>556.64545453314315</v>
      </c>
      <c r="S46" s="53">
        <f t="shared" si="42"/>
        <v>78.020555396678603</v>
      </c>
      <c r="T46" s="73">
        <f t="shared" si="43"/>
        <v>598.15759137453597</v>
      </c>
      <c r="U46" s="1"/>
      <c r="V46" s="120"/>
    </row>
    <row r="47" spans="2:23" x14ac:dyDescent="0.25">
      <c r="B47" s="31"/>
      <c r="C47" s="31"/>
      <c r="D47" s="48"/>
      <c r="E47" s="63" t="s">
        <v>58</v>
      </c>
      <c r="F47" s="31"/>
      <c r="G47" s="68"/>
      <c r="H47" s="70">
        <v>38</v>
      </c>
      <c r="I47" s="61">
        <f t="shared" si="1"/>
        <v>40.545999999999999</v>
      </c>
      <c r="J47" s="71">
        <f t="shared" si="2"/>
        <v>42.735484</v>
      </c>
      <c r="K47" s="72">
        <f t="shared" si="3"/>
        <v>44.402167875999993</v>
      </c>
      <c r="L47" s="72">
        <f t="shared" si="36"/>
        <v>46.355863262543991</v>
      </c>
      <c r="M47" s="61">
        <f t="shared" si="5"/>
        <v>48.441877109358465</v>
      </c>
      <c r="N47" s="61">
        <f t="shared" si="5"/>
        <v>50.621761579279593</v>
      </c>
      <c r="O47" s="61">
        <f t="shared" si="6"/>
        <v>53.810932558774205</v>
      </c>
      <c r="P47" s="61">
        <f>O47*P3</f>
        <v>56.878155714624334</v>
      </c>
      <c r="Q47" s="61">
        <f t="shared" ref="Q47:R47" si="47">P47*Q3</f>
        <v>58.868891164636182</v>
      </c>
      <c r="R47" s="61">
        <f t="shared" si="47"/>
        <v>60.870433464233813</v>
      </c>
      <c r="S47" s="53">
        <f t="shared" si="42"/>
        <v>8.5317233571936502</v>
      </c>
      <c r="T47" s="73">
        <f t="shared" si="43"/>
        <v>65.409879071817983</v>
      </c>
      <c r="U47" s="1"/>
      <c r="V47" s="120"/>
    </row>
    <row r="48" spans="2:23" x14ac:dyDescent="0.25">
      <c r="B48" s="31"/>
      <c r="C48" s="31"/>
      <c r="D48" s="48"/>
      <c r="E48" s="31"/>
      <c r="F48" s="31"/>
      <c r="G48" s="68">
        <v>0</v>
      </c>
      <c r="H48" s="70">
        <f t="shared" si="0"/>
        <v>0</v>
      </c>
      <c r="I48" s="61">
        <f t="shared" si="1"/>
        <v>0</v>
      </c>
      <c r="J48" s="71">
        <f t="shared" si="2"/>
        <v>0</v>
      </c>
      <c r="K48" s="72"/>
      <c r="L48" s="72"/>
      <c r="M48" s="61"/>
      <c r="N48" s="61"/>
      <c r="O48" s="61"/>
      <c r="P48" s="52"/>
      <c r="Q48" s="52"/>
      <c r="R48" s="52"/>
      <c r="S48" s="53"/>
      <c r="T48" s="76"/>
      <c r="U48" s="1"/>
      <c r="V48" s="120"/>
    </row>
    <row r="49" spans="2:23" x14ac:dyDescent="0.25">
      <c r="B49" s="31"/>
      <c r="C49" s="31"/>
      <c r="D49" s="83" t="s">
        <v>59</v>
      </c>
      <c r="E49" s="84"/>
      <c r="F49" s="85"/>
      <c r="G49" s="68">
        <v>0</v>
      </c>
      <c r="H49" s="70">
        <f t="shared" si="0"/>
        <v>0</v>
      </c>
      <c r="I49" s="61">
        <f t="shared" si="1"/>
        <v>0</v>
      </c>
      <c r="J49" s="71">
        <f t="shared" si="2"/>
        <v>0</v>
      </c>
      <c r="K49" s="72"/>
      <c r="L49" s="72"/>
      <c r="M49" s="61"/>
      <c r="N49" s="61"/>
      <c r="O49" s="61"/>
      <c r="P49" s="52"/>
      <c r="Q49" s="52"/>
      <c r="R49" s="52"/>
      <c r="S49" s="53"/>
      <c r="T49" s="76"/>
      <c r="U49" s="1"/>
      <c r="V49" s="120"/>
    </row>
    <row r="50" spans="2:23" x14ac:dyDescent="0.25">
      <c r="B50" s="31"/>
      <c r="C50" s="31"/>
      <c r="D50" s="49" t="s">
        <v>60</v>
      </c>
      <c r="E50" s="31"/>
      <c r="F50" s="31"/>
      <c r="G50" s="68">
        <v>4.0525510416000001</v>
      </c>
      <c r="H50" s="70">
        <f t="shared" si="0"/>
        <v>4.3078617572207998</v>
      </c>
      <c r="I50" s="61">
        <f t="shared" si="1"/>
        <v>4.5964884949545928</v>
      </c>
      <c r="J50" s="71">
        <f t="shared" si="2"/>
        <v>4.844698873682141</v>
      </c>
      <c r="K50" s="71">
        <f t="shared" si="3"/>
        <v>5.0336421297557443</v>
      </c>
      <c r="L50" s="71">
        <f t="shared" ref="L50:L59" si="48">K50*$L$3</f>
        <v>5.2551223834649976</v>
      </c>
      <c r="M50" s="61">
        <f t="shared" si="5"/>
        <v>5.4916028907209222</v>
      </c>
      <c r="N50" s="61">
        <f t="shared" si="5"/>
        <v>5.7387250208033631</v>
      </c>
      <c r="O50" s="61">
        <f t="shared" si="6"/>
        <v>6.1002646971139747</v>
      </c>
      <c r="P50" s="86">
        <f>O50*P3</f>
        <v>6.4479797848494709</v>
      </c>
      <c r="Q50" s="86">
        <f t="shared" ref="Q50:R50" si="49">P50*Q3</f>
        <v>6.6736590773192015</v>
      </c>
      <c r="R50" s="86">
        <f t="shared" si="49"/>
        <v>6.9005634859480542</v>
      </c>
      <c r="S50" s="53">
        <f t="shared" ref="S50:S59" si="50">P50*0.15</f>
        <v>0.96719696772742059</v>
      </c>
      <c r="T50" s="73">
        <f t="shared" ref="T50:T59" si="51">P50+S50</f>
        <v>7.4151767525768912</v>
      </c>
      <c r="U50" s="1"/>
      <c r="V50" s="120"/>
      <c r="W50" s="6"/>
    </row>
    <row r="51" spans="2:23" x14ac:dyDescent="0.25">
      <c r="B51" s="31"/>
      <c r="C51" s="31"/>
      <c r="D51" s="49" t="s">
        <v>61</v>
      </c>
      <c r="E51" s="31"/>
      <c r="F51" s="31"/>
      <c r="G51" s="68">
        <v>6.7542517360000014</v>
      </c>
      <c r="H51" s="70">
        <f t="shared" si="0"/>
        <v>7.1797695953680014</v>
      </c>
      <c r="I51" s="61">
        <f t="shared" si="1"/>
        <v>7.660814158257657</v>
      </c>
      <c r="J51" s="71">
        <f t="shared" si="2"/>
        <v>8.0744981228035702</v>
      </c>
      <c r="K51" s="71">
        <f t="shared" si="3"/>
        <v>8.3894035495929096</v>
      </c>
      <c r="L51" s="71">
        <f t="shared" si="48"/>
        <v>8.7585373057749987</v>
      </c>
      <c r="M51" s="61">
        <f t="shared" si="5"/>
        <v>9.1526714845348724</v>
      </c>
      <c r="N51" s="61">
        <f t="shared" si="5"/>
        <v>9.5645417013389409</v>
      </c>
      <c r="O51" s="61">
        <f t="shared" si="6"/>
        <v>10.167107828523294</v>
      </c>
      <c r="P51" s="86">
        <f>O51*P3</f>
        <v>10.74663297474912</v>
      </c>
      <c r="Q51" s="86">
        <f t="shared" ref="Q51:R51" si="52">P51*Q3</f>
        <v>11.122765128865339</v>
      </c>
      <c r="R51" s="86">
        <f t="shared" si="52"/>
        <v>11.500939143246761</v>
      </c>
      <c r="S51" s="53">
        <f t="shared" si="50"/>
        <v>1.6119949462123679</v>
      </c>
      <c r="T51" s="73">
        <f t="shared" si="51"/>
        <v>12.358627920961489</v>
      </c>
      <c r="U51" s="1"/>
      <c r="V51" s="120"/>
    </row>
    <row r="52" spans="2:23" x14ac:dyDescent="0.25">
      <c r="B52" s="31"/>
      <c r="C52" s="31"/>
      <c r="D52" s="49" t="s">
        <v>62</v>
      </c>
      <c r="E52" s="31"/>
      <c r="F52" s="31"/>
      <c r="G52" s="68">
        <v>6.7542517360000014</v>
      </c>
      <c r="H52" s="70">
        <f t="shared" si="0"/>
        <v>7.1797695953680014</v>
      </c>
      <c r="I52" s="61">
        <f t="shared" si="1"/>
        <v>7.660814158257657</v>
      </c>
      <c r="J52" s="71">
        <f t="shared" si="2"/>
        <v>8.0744981228035702</v>
      </c>
      <c r="K52" s="71">
        <f t="shared" si="3"/>
        <v>8.3894035495929096</v>
      </c>
      <c r="L52" s="71">
        <f t="shared" si="48"/>
        <v>8.7585373057749987</v>
      </c>
      <c r="M52" s="61">
        <f t="shared" si="5"/>
        <v>9.1526714845348724</v>
      </c>
      <c r="N52" s="61">
        <f t="shared" si="5"/>
        <v>9.5645417013389409</v>
      </c>
      <c r="O52" s="61">
        <f t="shared" si="6"/>
        <v>10.167107828523294</v>
      </c>
      <c r="P52" s="86">
        <f>O52*P3</f>
        <v>10.74663297474912</v>
      </c>
      <c r="Q52" s="86">
        <f t="shared" ref="Q52:R52" si="53">P52*Q3</f>
        <v>11.122765128865339</v>
      </c>
      <c r="R52" s="86">
        <f t="shared" si="53"/>
        <v>11.500939143246761</v>
      </c>
      <c r="S52" s="53">
        <f t="shared" si="50"/>
        <v>1.6119949462123679</v>
      </c>
      <c r="T52" s="73">
        <f t="shared" si="51"/>
        <v>12.358627920961489</v>
      </c>
      <c r="U52" s="1"/>
      <c r="V52" s="120"/>
    </row>
    <row r="53" spans="2:23" x14ac:dyDescent="0.25">
      <c r="B53" s="31"/>
      <c r="C53" s="31"/>
      <c r="D53" s="49" t="s">
        <v>63</v>
      </c>
      <c r="E53" s="31"/>
      <c r="F53" s="31"/>
      <c r="G53" s="68">
        <v>8.1051020832000003</v>
      </c>
      <c r="H53" s="70">
        <f t="shared" si="0"/>
        <v>8.6157235144415996</v>
      </c>
      <c r="I53" s="61">
        <f t="shared" si="1"/>
        <v>9.1929769899091855</v>
      </c>
      <c r="J53" s="71">
        <f t="shared" si="2"/>
        <v>9.6893977473642821</v>
      </c>
      <c r="K53" s="71">
        <f t="shared" si="3"/>
        <v>10.067284259511489</v>
      </c>
      <c r="L53" s="71">
        <f t="shared" si="48"/>
        <v>10.510244766929995</v>
      </c>
      <c r="M53" s="61">
        <f t="shared" si="5"/>
        <v>10.983205781441844</v>
      </c>
      <c r="N53" s="61">
        <f t="shared" si="5"/>
        <v>11.477450041606726</v>
      </c>
      <c r="O53" s="61">
        <f t="shared" si="6"/>
        <v>12.200529394227949</v>
      </c>
      <c r="P53" s="86">
        <f>O53*P3</f>
        <v>12.895959569698942</v>
      </c>
      <c r="Q53" s="86">
        <f t="shared" ref="Q53:R53" si="54">P53*Q3</f>
        <v>13.347318154638403</v>
      </c>
      <c r="R53" s="86">
        <f t="shared" si="54"/>
        <v>13.801126971896108</v>
      </c>
      <c r="S53" s="53">
        <f t="shared" si="50"/>
        <v>1.9343939354548412</v>
      </c>
      <c r="T53" s="73">
        <f t="shared" si="51"/>
        <v>14.830353505153782</v>
      </c>
      <c r="U53" s="1"/>
      <c r="V53" s="120"/>
    </row>
    <row r="54" spans="2:23" x14ac:dyDescent="0.25">
      <c r="B54" s="31"/>
      <c r="C54" s="31"/>
      <c r="D54" s="49" t="s">
        <v>64</v>
      </c>
      <c r="E54" s="31"/>
      <c r="F54" s="31"/>
      <c r="G54" s="68">
        <v>8.1051020832000003</v>
      </c>
      <c r="H54" s="70">
        <f t="shared" si="0"/>
        <v>8.6157235144415996</v>
      </c>
      <c r="I54" s="61">
        <f t="shared" si="1"/>
        <v>9.1929769899091855</v>
      </c>
      <c r="J54" s="71">
        <f t="shared" si="2"/>
        <v>9.6893977473642821</v>
      </c>
      <c r="K54" s="71">
        <f t="shared" si="3"/>
        <v>10.067284259511489</v>
      </c>
      <c r="L54" s="71">
        <f t="shared" si="48"/>
        <v>10.510244766929995</v>
      </c>
      <c r="M54" s="61">
        <f t="shared" si="5"/>
        <v>10.983205781441844</v>
      </c>
      <c r="N54" s="61">
        <f t="shared" si="5"/>
        <v>11.477450041606726</v>
      </c>
      <c r="O54" s="61">
        <f t="shared" si="6"/>
        <v>12.200529394227949</v>
      </c>
      <c r="P54" s="86">
        <f>O54*P3</f>
        <v>12.895959569698942</v>
      </c>
      <c r="Q54" s="86">
        <f t="shared" ref="Q54:R54" si="55">P54*Q3</f>
        <v>13.347318154638403</v>
      </c>
      <c r="R54" s="86">
        <f t="shared" si="55"/>
        <v>13.801126971896108</v>
      </c>
      <c r="S54" s="53">
        <f t="shared" si="50"/>
        <v>1.9343939354548412</v>
      </c>
      <c r="T54" s="73">
        <f t="shared" si="51"/>
        <v>14.830353505153782</v>
      </c>
      <c r="U54" s="1"/>
      <c r="V54" s="120"/>
    </row>
    <row r="55" spans="2:23" x14ac:dyDescent="0.25">
      <c r="B55" s="31"/>
      <c r="C55" s="31"/>
      <c r="D55" s="49" t="s">
        <v>65</v>
      </c>
      <c r="E55" s="31"/>
      <c r="F55" s="31"/>
      <c r="G55" s="68">
        <v>8.1051020832000003</v>
      </c>
      <c r="H55" s="70">
        <f t="shared" si="0"/>
        <v>8.6157235144415996</v>
      </c>
      <c r="I55" s="61">
        <f t="shared" si="1"/>
        <v>9.1929769899091855</v>
      </c>
      <c r="J55" s="71">
        <f t="shared" si="2"/>
        <v>9.6893977473642821</v>
      </c>
      <c r="K55" s="71">
        <f t="shared" si="3"/>
        <v>10.067284259511489</v>
      </c>
      <c r="L55" s="71">
        <f t="shared" si="48"/>
        <v>10.510244766929995</v>
      </c>
      <c r="M55" s="61">
        <f t="shared" si="5"/>
        <v>10.983205781441844</v>
      </c>
      <c r="N55" s="61">
        <f t="shared" si="5"/>
        <v>11.477450041606726</v>
      </c>
      <c r="O55" s="61">
        <f t="shared" si="6"/>
        <v>12.200529394227949</v>
      </c>
      <c r="P55" s="86">
        <f>O55*P3</f>
        <v>12.895959569698942</v>
      </c>
      <c r="Q55" s="86">
        <f t="shared" ref="Q55:R55" si="56">P55*Q3</f>
        <v>13.347318154638403</v>
      </c>
      <c r="R55" s="86">
        <f t="shared" si="56"/>
        <v>13.801126971896108</v>
      </c>
      <c r="S55" s="53">
        <f t="shared" si="50"/>
        <v>1.9343939354548412</v>
      </c>
      <c r="T55" s="73">
        <f t="shared" si="51"/>
        <v>14.830353505153782</v>
      </c>
      <c r="U55" s="1"/>
      <c r="V55" s="120"/>
    </row>
    <row r="56" spans="2:23" x14ac:dyDescent="0.25">
      <c r="B56" s="31"/>
      <c r="C56" s="31"/>
      <c r="D56" s="49" t="s">
        <v>66</v>
      </c>
      <c r="E56" s="31"/>
      <c r="F56" s="31"/>
      <c r="G56" s="68">
        <v>22.964455902400008</v>
      </c>
      <c r="H56" s="70">
        <f t="shared" si="0"/>
        <v>24.411216624251207</v>
      </c>
      <c r="I56" s="61">
        <f t="shared" si="1"/>
        <v>26.046768138076036</v>
      </c>
      <c r="J56" s="71">
        <f t="shared" si="2"/>
        <v>27.453293617532143</v>
      </c>
      <c r="K56" s="71">
        <f t="shared" si="3"/>
        <v>28.523972068615894</v>
      </c>
      <c r="L56" s="71">
        <f t="shared" si="48"/>
        <v>29.779026839634994</v>
      </c>
      <c r="M56" s="61">
        <f t="shared" si="5"/>
        <v>31.119083047418567</v>
      </c>
      <c r="N56" s="61">
        <f t="shared" si="5"/>
        <v>32.519441784552399</v>
      </c>
      <c r="O56" s="61">
        <f t="shared" si="6"/>
        <v>34.568166616979198</v>
      </c>
      <c r="P56" s="86">
        <f>O56*P3</f>
        <v>36.538552114147009</v>
      </c>
      <c r="Q56" s="86">
        <f t="shared" ref="Q56:R56" si="57">P56*Q3</f>
        <v>37.817401438142149</v>
      </c>
      <c r="R56" s="86">
        <f t="shared" si="57"/>
        <v>39.103193087038981</v>
      </c>
      <c r="S56" s="53">
        <f t="shared" si="50"/>
        <v>5.4807828171220514</v>
      </c>
      <c r="T56" s="73">
        <f t="shared" si="51"/>
        <v>42.019334931269057</v>
      </c>
      <c r="U56" s="1"/>
      <c r="V56" s="120"/>
    </row>
    <row r="57" spans="2:23" x14ac:dyDescent="0.25">
      <c r="B57" s="31"/>
      <c r="C57" s="31"/>
      <c r="D57" s="49" t="s">
        <v>67</v>
      </c>
      <c r="E57" s="31"/>
      <c r="F57" s="31"/>
      <c r="G57" s="68">
        <v>28.367857291200004</v>
      </c>
      <c r="H57" s="70">
        <f t="shared" si="0"/>
        <v>30.155032300545603</v>
      </c>
      <c r="I57" s="61">
        <f t="shared" si="1"/>
        <v>32.175419464682157</v>
      </c>
      <c r="J57" s="71">
        <f t="shared" si="2"/>
        <v>33.912892115774994</v>
      </c>
      <c r="K57" s="71">
        <f t="shared" si="3"/>
        <v>35.235494908290214</v>
      </c>
      <c r="L57" s="71">
        <f t="shared" si="48"/>
        <v>36.785856684254988</v>
      </c>
      <c r="M57" s="61">
        <f t="shared" si="5"/>
        <v>38.441220235046458</v>
      </c>
      <c r="N57" s="61">
        <f t="shared" si="5"/>
        <v>40.171075145623547</v>
      </c>
      <c r="O57" s="61">
        <f t="shared" si="6"/>
        <v>42.701852879797826</v>
      </c>
      <c r="P57" s="86">
        <f>O57*P3</f>
        <v>45.135858493946301</v>
      </c>
      <c r="Q57" s="86">
        <f t="shared" ref="Q57:R57" si="58">P57*Q3</f>
        <v>46.715613541234418</v>
      </c>
      <c r="R57" s="86">
        <f t="shared" si="58"/>
        <v>48.303944401636393</v>
      </c>
      <c r="S57" s="53">
        <f t="shared" si="50"/>
        <v>6.7703787740919452</v>
      </c>
      <c r="T57" s="73">
        <f t="shared" si="51"/>
        <v>51.906237268038247</v>
      </c>
      <c r="U57" s="1"/>
      <c r="V57" s="120"/>
    </row>
    <row r="58" spans="2:23" x14ac:dyDescent="0.25">
      <c r="B58" s="31"/>
      <c r="C58" s="31"/>
      <c r="D58" s="87" t="s">
        <v>68</v>
      </c>
      <c r="E58" s="88"/>
      <c r="F58" s="88"/>
      <c r="G58" s="89">
        <v>9.4559524304000035</v>
      </c>
      <c r="H58" s="90">
        <f t="shared" si="0"/>
        <v>10.051677433515204</v>
      </c>
      <c r="I58" s="91">
        <f t="shared" si="1"/>
        <v>10.725139821560722</v>
      </c>
      <c r="J58" s="92">
        <f t="shared" si="2"/>
        <v>11.304297371925001</v>
      </c>
      <c r="K58" s="92">
        <f t="shared" si="3"/>
        <v>11.745164969430075</v>
      </c>
      <c r="L58" s="92">
        <f t="shared" si="48"/>
        <v>12.261952228084999</v>
      </c>
      <c r="M58" s="91">
        <f t="shared" si="5"/>
        <v>12.813740078348824</v>
      </c>
      <c r="N58" s="91">
        <f t="shared" si="5"/>
        <v>13.39035838187452</v>
      </c>
      <c r="O58" s="91">
        <f t="shared" si="6"/>
        <v>14.233950959932615</v>
      </c>
      <c r="P58" s="93">
        <f>O58*P3</f>
        <v>15.045286164648774</v>
      </c>
      <c r="Q58" s="93">
        <f t="shared" ref="Q58:R58" si="59">P58*Q3</f>
        <v>15.571871180411479</v>
      </c>
      <c r="R58" s="93">
        <f t="shared" si="59"/>
        <v>16.10131480054547</v>
      </c>
      <c r="S58" s="53">
        <f t="shared" si="50"/>
        <v>2.256792924697316</v>
      </c>
      <c r="T58" s="73">
        <f t="shared" si="51"/>
        <v>17.302079089346091</v>
      </c>
      <c r="U58" s="1"/>
      <c r="V58" s="120"/>
    </row>
    <row r="59" spans="2:23" x14ac:dyDescent="0.25">
      <c r="B59" s="31"/>
      <c r="C59" s="31"/>
      <c r="D59" s="47" t="s">
        <v>69</v>
      </c>
      <c r="E59" s="31"/>
      <c r="F59" s="31"/>
      <c r="G59" s="68">
        <v>9.4559524304000035</v>
      </c>
      <c r="H59" s="70">
        <f t="shared" si="0"/>
        <v>10.051677433515204</v>
      </c>
      <c r="I59" s="61">
        <v>12</v>
      </c>
      <c r="J59" s="71">
        <f t="shared" si="2"/>
        <v>12.648</v>
      </c>
      <c r="K59" s="71">
        <f t="shared" si="3"/>
        <v>13.141271999999999</v>
      </c>
      <c r="L59" s="71">
        <f t="shared" si="48"/>
        <v>13.719487967999999</v>
      </c>
      <c r="M59" s="61">
        <f t="shared" si="5"/>
        <v>14.336864926559999</v>
      </c>
      <c r="N59" s="61">
        <f t="shared" si="5"/>
        <v>14.982023848255198</v>
      </c>
      <c r="O59" s="61">
        <f t="shared" si="6"/>
        <v>15.925891350695274</v>
      </c>
      <c r="P59" s="86">
        <f>O59*P3</f>
        <v>16.833667157684904</v>
      </c>
      <c r="Q59" s="86">
        <f t="shared" ref="Q59:R59" si="60">P59*Q3</f>
        <v>17.422845508203874</v>
      </c>
      <c r="R59" s="86">
        <f t="shared" si="60"/>
        <v>18.015222255482808</v>
      </c>
      <c r="S59" s="53">
        <f t="shared" si="50"/>
        <v>2.5250500736527353</v>
      </c>
      <c r="T59" s="73">
        <f t="shared" si="51"/>
        <v>19.358717231337639</v>
      </c>
      <c r="U59" s="123"/>
      <c r="V59" s="120"/>
    </row>
    <row r="60" spans="2:23" x14ac:dyDescent="0.25">
      <c r="B60" s="31"/>
      <c r="C60" s="31"/>
      <c r="D60" s="94"/>
      <c r="E60" s="95"/>
      <c r="F60" s="31"/>
      <c r="G60" s="68"/>
      <c r="H60" s="70"/>
      <c r="I60" s="61"/>
      <c r="J60" s="71"/>
      <c r="K60" s="72"/>
      <c r="L60" s="72"/>
      <c r="M60" s="61"/>
      <c r="N60" s="61"/>
      <c r="O60" s="61"/>
      <c r="P60" s="52"/>
      <c r="Q60" s="52"/>
      <c r="R60" s="52"/>
      <c r="S60" s="53"/>
      <c r="T60" s="76"/>
      <c r="U60" s="123"/>
      <c r="V60" s="120"/>
    </row>
    <row r="61" spans="2:23" x14ac:dyDescent="0.25">
      <c r="B61" s="31"/>
      <c r="C61" s="88"/>
      <c r="D61" s="96" t="s">
        <v>70</v>
      </c>
      <c r="E61" s="97"/>
      <c r="F61" s="98"/>
      <c r="G61" s="68">
        <v>0</v>
      </c>
      <c r="H61" s="70">
        <f>G61*1.063</f>
        <v>0</v>
      </c>
      <c r="I61" s="61">
        <f>H61*$H$3</f>
        <v>0</v>
      </c>
      <c r="J61" s="52">
        <f t="shared" si="2"/>
        <v>0</v>
      </c>
      <c r="K61" s="72"/>
      <c r="L61" s="72"/>
      <c r="M61" s="61"/>
      <c r="N61" s="61"/>
      <c r="O61" s="61"/>
      <c r="P61" s="52"/>
      <c r="Q61" s="52"/>
      <c r="R61" s="52"/>
      <c r="S61" s="99"/>
      <c r="T61" s="100"/>
      <c r="U61" s="1"/>
      <c r="V61" s="120"/>
    </row>
    <row r="62" spans="2:23" x14ac:dyDescent="0.25">
      <c r="B62" s="31"/>
      <c r="C62" s="88"/>
      <c r="D62" s="87" t="s">
        <v>71</v>
      </c>
      <c r="E62" s="88"/>
      <c r="F62" s="88"/>
      <c r="G62" s="89"/>
      <c r="H62" s="90"/>
      <c r="I62" s="101">
        <v>0.15</v>
      </c>
      <c r="J62" s="102">
        <f t="shared" si="2"/>
        <v>0.15809999999999999</v>
      </c>
      <c r="K62" s="103">
        <f>J62*$K$3</f>
        <v>0.16426589999999996</v>
      </c>
      <c r="L62" s="103">
        <f>K62*$L$3</f>
        <v>0.17149359959999996</v>
      </c>
      <c r="M62" s="91">
        <f t="shared" si="5"/>
        <v>0.17921081158199995</v>
      </c>
      <c r="N62" s="101">
        <f t="shared" si="5"/>
        <v>0.18727529810318994</v>
      </c>
      <c r="O62" s="101">
        <f t="shared" si="6"/>
        <v>0.19907364188369089</v>
      </c>
      <c r="P62" s="101">
        <f>O62*P3</f>
        <v>0.21042083947106127</v>
      </c>
      <c r="Q62" s="101">
        <f t="shared" ref="Q62:R64" si="61">P62*Q57</f>
        <v>9.829938617752223</v>
      </c>
      <c r="R62" s="101">
        <f t="shared" si="61"/>
        <v>474.82480846340189</v>
      </c>
      <c r="S62" s="53">
        <f t="shared" ref="S62:S64" si="62">P62*0.15</f>
        <v>3.1563125920659192E-2</v>
      </c>
      <c r="T62" s="73">
        <f t="shared" ref="T62:T64" si="63">P62+S62</f>
        <v>0.24198396539172046</v>
      </c>
      <c r="U62" s="1"/>
      <c r="V62" s="120"/>
    </row>
    <row r="63" spans="2:23" x14ac:dyDescent="0.25">
      <c r="B63" s="31"/>
      <c r="C63" s="88"/>
      <c r="D63" s="87" t="s">
        <v>72</v>
      </c>
      <c r="E63" s="88"/>
      <c r="F63" s="88"/>
      <c r="G63" s="89"/>
      <c r="H63" s="90"/>
      <c r="I63" s="101">
        <v>0.25</v>
      </c>
      <c r="J63" s="102">
        <f t="shared" si="2"/>
        <v>0.26350000000000001</v>
      </c>
      <c r="K63" s="103">
        <f t="shared" si="3"/>
        <v>0.27377649999999998</v>
      </c>
      <c r="L63" s="103">
        <f>K63*$L$3</f>
        <v>0.285822666</v>
      </c>
      <c r="M63" s="91">
        <f t="shared" si="5"/>
        <v>0.29868468596999997</v>
      </c>
      <c r="N63" s="101">
        <f t="shared" si="5"/>
        <v>0.31212549683864993</v>
      </c>
      <c r="O63" s="101">
        <f t="shared" si="6"/>
        <v>0.33178940313948485</v>
      </c>
      <c r="P63" s="101">
        <f>O63*P3</f>
        <v>0.35070139911843545</v>
      </c>
      <c r="Q63" s="101">
        <f t="shared" si="61"/>
        <v>5.4610770098623487</v>
      </c>
      <c r="R63" s="101">
        <f t="shared" si="61"/>
        <v>87.930520085815232</v>
      </c>
      <c r="S63" s="53">
        <f t="shared" si="62"/>
        <v>5.2605209867765318E-2</v>
      </c>
      <c r="T63" s="73">
        <f t="shared" si="63"/>
        <v>0.40330660898620074</v>
      </c>
      <c r="U63" s="1"/>
      <c r="V63" s="120"/>
    </row>
    <row r="64" spans="2:23" x14ac:dyDescent="0.25">
      <c r="B64" s="31"/>
      <c r="C64" s="88"/>
      <c r="D64" s="87" t="s">
        <v>73</v>
      </c>
      <c r="E64" s="88"/>
      <c r="F64" s="88"/>
      <c r="G64" s="89"/>
      <c r="H64" s="90"/>
      <c r="I64" s="101">
        <v>0.28999999999999998</v>
      </c>
      <c r="J64" s="102">
        <f t="shared" si="2"/>
        <v>0.30565999999999999</v>
      </c>
      <c r="K64" s="103">
        <f t="shared" si="3"/>
        <v>0.31758073999999997</v>
      </c>
      <c r="L64" s="103">
        <f>K64*$L$3</f>
        <v>0.33155429255999996</v>
      </c>
      <c r="M64" s="91">
        <f t="shared" si="5"/>
        <v>0.34647423572519992</v>
      </c>
      <c r="N64" s="101">
        <f t="shared" si="5"/>
        <v>0.36206557633283387</v>
      </c>
      <c r="O64" s="101">
        <f t="shared" si="6"/>
        <v>0.3848757076418024</v>
      </c>
      <c r="P64" s="101">
        <f>O64*P3</f>
        <v>0.4068136229773851</v>
      </c>
      <c r="Q64" s="101">
        <f t="shared" si="61"/>
        <v>7.087850903767678</v>
      </c>
      <c r="R64" s="101">
        <f t="shared" si="61"/>
        <v>127.6892093450994</v>
      </c>
      <c r="S64" s="53">
        <f t="shared" si="62"/>
        <v>6.1022043446607763E-2</v>
      </c>
      <c r="T64" s="73">
        <f t="shared" si="63"/>
        <v>0.46783566642399288</v>
      </c>
      <c r="U64" s="1"/>
      <c r="V64" s="120"/>
    </row>
    <row r="65" spans="2:24" ht="12.6" customHeight="1" x14ac:dyDescent="0.25">
      <c r="B65" s="31"/>
      <c r="C65" s="31"/>
      <c r="D65" s="48"/>
      <c r="E65" s="31"/>
      <c r="F65" s="31"/>
      <c r="G65" s="68"/>
      <c r="H65" s="70"/>
      <c r="I65" s="61"/>
      <c r="J65" s="52">
        <f t="shared" si="2"/>
        <v>0</v>
      </c>
      <c r="K65" s="72">
        <f t="shared" si="3"/>
        <v>0</v>
      </c>
      <c r="L65" s="72"/>
      <c r="M65" s="61"/>
      <c r="N65" s="61"/>
      <c r="O65" s="61">
        <f t="shared" si="6"/>
        <v>0</v>
      </c>
      <c r="P65" s="52"/>
      <c r="Q65" s="52"/>
      <c r="R65" s="52"/>
      <c r="S65" s="53">
        <f t="shared" ref="S65" si="64">M65*0.17</f>
        <v>0</v>
      </c>
      <c r="T65" s="76"/>
      <c r="U65" s="1"/>
      <c r="V65" s="120"/>
    </row>
    <row r="66" spans="2:24" ht="18" customHeight="1" x14ac:dyDescent="0.25">
      <c r="B66" s="31"/>
      <c r="C66" s="31"/>
      <c r="D66" s="104" t="s">
        <v>74</v>
      </c>
      <c r="E66" s="105"/>
      <c r="F66" s="31"/>
      <c r="G66" s="68"/>
      <c r="H66" s="70"/>
      <c r="I66" s="61"/>
      <c r="J66" s="52">
        <f t="shared" si="2"/>
        <v>0</v>
      </c>
      <c r="K66" s="72"/>
      <c r="L66" s="72"/>
      <c r="M66" s="61"/>
      <c r="N66" s="61"/>
      <c r="O66" s="61"/>
      <c r="P66" s="52"/>
      <c r="Q66" s="52"/>
      <c r="R66" s="52"/>
      <c r="S66" s="53"/>
      <c r="T66" s="76"/>
      <c r="U66" s="1"/>
      <c r="V66" s="120"/>
    </row>
    <row r="67" spans="2:24" x14ac:dyDescent="0.25">
      <c r="B67" s="31"/>
      <c r="C67" s="31"/>
      <c r="D67" s="47" t="s">
        <v>75</v>
      </c>
      <c r="E67" s="31"/>
      <c r="F67" s="31"/>
      <c r="G67" s="68"/>
      <c r="H67" s="70"/>
      <c r="I67" s="69">
        <f>I62/2</f>
        <v>7.4999999999999997E-2</v>
      </c>
      <c r="J67" s="52">
        <f t="shared" si="2"/>
        <v>7.9049999999999995E-2</v>
      </c>
      <c r="K67" s="106">
        <f t="shared" si="3"/>
        <v>8.2132949999999982E-2</v>
      </c>
      <c r="L67" s="106">
        <f t="shared" ref="L67:L72" si="65">K67*$L$3</f>
        <v>8.5746799799999981E-2</v>
      </c>
      <c r="M67" s="61">
        <f t="shared" si="5"/>
        <v>8.9605405790999973E-2</v>
      </c>
      <c r="N67" s="61">
        <f t="shared" si="5"/>
        <v>9.3637649051594968E-2</v>
      </c>
      <c r="O67" s="61">
        <f t="shared" si="6"/>
        <v>9.9536820941845447E-2</v>
      </c>
      <c r="P67" s="52">
        <f>O67*P3</f>
        <v>0.10521041973553064</v>
      </c>
      <c r="Q67" s="52">
        <f t="shared" ref="Q67:R69" si="66">P67*Q62</f>
        <v>1.0342119679482131</v>
      </c>
      <c r="R67" s="52">
        <f t="shared" si="66"/>
        <v>491.06949959156822</v>
      </c>
      <c r="S67" s="53">
        <f>P67*0.15</f>
        <v>1.5781562960329596E-2</v>
      </c>
      <c r="T67" s="73">
        <f t="shared" ref="T67:T69" si="67">P67+S67</f>
        <v>0.12099198269586023</v>
      </c>
      <c r="U67" s="1"/>
      <c r="V67" s="120"/>
    </row>
    <row r="68" spans="2:24" x14ac:dyDescent="0.25">
      <c r="B68" s="31"/>
      <c r="C68" s="31"/>
      <c r="D68" s="47" t="s">
        <v>76</v>
      </c>
      <c r="E68" s="31"/>
      <c r="F68" s="31"/>
      <c r="G68" s="68"/>
      <c r="H68" s="70"/>
      <c r="I68" s="69">
        <f>I63/2</f>
        <v>0.125</v>
      </c>
      <c r="J68" s="52">
        <f t="shared" si="2"/>
        <v>0.13175000000000001</v>
      </c>
      <c r="K68" s="106">
        <f t="shared" si="3"/>
        <v>0.13688824999999999</v>
      </c>
      <c r="L68" s="106">
        <f t="shared" si="65"/>
        <v>0.142911333</v>
      </c>
      <c r="M68" s="61">
        <f t="shared" si="5"/>
        <v>0.14934234298499999</v>
      </c>
      <c r="N68" s="61">
        <f t="shared" si="5"/>
        <v>0.15606274841932496</v>
      </c>
      <c r="O68" s="61">
        <f t="shared" si="6"/>
        <v>0.16589470156974243</v>
      </c>
      <c r="P68" s="52">
        <f>O68*P3</f>
        <v>0.17535069955921773</v>
      </c>
      <c r="Q68" s="52">
        <f t="shared" si="66"/>
        <v>0.95760367402612379</v>
      </c>
      <c r="R68" s="52">
        <f t="shared" si="66"/>
        <v>84.202589093204537</v>
      </c>
      <c r="S68" s="53">
        <f t="shared" ref="S68:S69" si="68">P68*0.15</f>
        <v>2.6302604933882659E-2</v>
      </c>
      <c r="T68" s="73">
        <f t="shared" si="67"/>
        <v>0.20165330449310037</v>
      </c>
      <c r="U68" s="1"/>
      <c r="V68" s="120"/>
    </row>
    <row r="69" spans="2:24" x14ac:dyDescent="0.25">
      <c r="B69" s="31"/>
      <c r="C69" s="31"/>
      <c r="D69" s="47" t="s">
        <v>77</v>
      </c>
      <c r="E69" s="31"/>
      <c r="F69" s="31"/>
      <c r="G69" s="68"/>
      <c r="H69" s="70"/>
      <c r="I69" s="69">
        <f>I64/2</f>
        <v>0.14499999999999999</v>
      </c>
      <c r="J69" s="52">
        <f t="shared" si="2"/>
        <v>0.15282999999999999</v>
      </c>
      <c r="K69" s="106">
        <f t="shared" si="3"/>
        <v>0.15879036999999999</v>
      </c>
      <c r="L69" s="106">
        <f t="shared" si="65"/>
        <v>0.16577714627999998</v>
      </c>
      <c r="M69" s="61">
        <f t="shared" si="5"/>
        <v>0.17323711786259996</v>
      </c>
      <c r="N69" s="61">
        <f t="shared" si="5"/>
        <v>0.18103278816641694</v>
      </c>
      <c r="O69" s="61">
        <f t="shared" si="6"/>
        <v>0.1924378538209012</v>
      </c>
      <c r="P69" s="52">
        <f>O69*P3</f>
        <v>0.20340681148869255</v>
      </c>
      <c r="Q69" s="52">
        <f t="shared" si="66"/>
        <v>1.4417171526426311</v>
      </c>
      <c r="R69" s="52">
        <f t="shared" si="66"/>
        <v>184.09172332020555</v>
      </c>
      <c r="S69" s="53">
        <f t="shared" si="68"/>
        <v>3.0511021723303881E-2</v>
      </c>
      <c r="T69" s="73">
        <f t="shared" si="67"/>
        <v>0.23391783321199644</v>
      </c>
      <c r="U69" s="1"/>
      <c r="V69" s="120"/>
    </row>
    <row r="70" spans="2:24" x14ac:dyDescent="0.25">
      <c r="B70" s="31"/>
      <c r="C70" s="31"/>
      <c r="D70" s="48"/>
      <c r="E70" s="31"/>
      <c r="F70" s="31"/>
      <c r="G70" s="68">
        <v>0</v>
      </c>
      <c r="H70" s="70">
        <f t="shared" si="0"/>
        <v>0</v>
      </c>
      <c r="I70" s="61">
        <f t="shared" si="1"/>
        <v>0</v>
      </c>
      <c r="J70" s="52">
        <f t="shared" si="2"/>
        <v>0</v>
      </c>
      <c r="K70" s="106"/>
      <c r="L70" s="106"/>
      <c r="M70" s="61"/>
      <c r="N70" s="61"/>
      <c r="O70" s="61"/>
      <c r="P70" s="52"/>
      <c r="Q70" s="52"/>
      <c r="R70" s="52"/>
      <c r="S70" s="53"/>
      <c r="T70" s="76"/>
      <c r="U70" s="1"/>
      <c r="V70" s="120"/>
    </row>
    <row r="71" spans="2:24" s="124" customFormat="1" ht="27" customHeight="1" x14ac:dyDescent="0.25">
      <c r="B71" s="107"/>
      <c r="C71" s="107"/>
      <c r="D71" s="108" t="s">
        <v>78</v>
      </c>
      <c r="E71" s="109"/>
      <c r="F71" s="107"/>
      <c r="G71" s="110">
        <v>277.74493120000011</v>
      </c>
      <c r="H71" s="111">
        <f t="shared" si="0"/>
        <v>295.2428618656001</v>
      </c>
      <c r="I71" s="112">
        <f t="shared" si="1"/>
        <v>315.0241336105953</v>
      </c>
      <c r="J71" s="113">
        <f t="shared" si="2"/>
        <v>332.03543682556744</v>
      </c>
      <c r="K71" s="114">
        <f t="shared" si="3"/>
        <v>344.98481886176455</v>
      </c>
      <c r="L71" s="114">
        <f t="shared" si="65"/>
        <v>360.1641508916822</v>
      </c>
      <c r="M71" s="112">
        <f t="shared" si="5"/>
        <v>376.37153768180787</v>
      </c>
      <c r="N71" s="112">
        <f t="shared" si="5"/>
        <v>393.30825687748921</v>
      </c>
      <c r="O71" s="112">
        <f t="shared" si="6"/>
        <v>418.08667706077102</v>
      </c>
      <c r="P71" s="112">
        <f>O71*P3</f>
        <v>441.91761765323497</v>
      </c>
      <c r="Q71" s="112">
        <f t="shared" ref="Q71:R71" si="69">P71*Q3</f>
        <v>457.38473427109818</v>
      </c>
      <c r="R71" s="112">
        <f t="shared" si="69"/>
        <v>472.93581523631553</v>
      </c>
      <c r="S71" s="53">
        <f t="shared" ref="S71:S72" si="70">P71*0.15</f>
        <v>66.287642647985237</v>
      </c>
      <c r="T71" s="73">
        <f t="shared" ref="T71:T72" si="71">P71+S71</f>
        <v>508.20526030122022</v>
      </c>
      <c r="V71" s="125"/>
    </row>
    <row r="72" spans="2:24" s="124" customFormat="1" ht="27.75" customHeight="1" x14ac:dyDescent="0.25">
      <c r="B72" s="107"/>
      <c r="C72" s="107"/>
      <c r="D72" s="108" t="s">
        <v>79</v>
      </c>
      <c r="E72" s="109"/>
      <c r="F72" s="107"/>
      <c r="G72" s="110">
        <v>924.13313472000016</v>
      </c>
      <c r="H72" s="111">
        <f t="shared" si="0"/>
        <v>982.35352220736013</v>
      </c>
      <c r="I72" s="112">
        <f t="shared" si="1"/>
        <v>1048.1712081952533</v>
      </c>
      <c r="J72" s="113">
        <f t="shared" si="2"/>
        <v>1104.7724534377969</v>
      </c>
      <c r="K72" s="114">
        <f t="shared" si="3"/>
        <v>1147.8585791218709</v>
      </c>
      <c r="L72" s="114">
        <f t="shared" si="65"/>
        <v>1198.3643566032333</v>
      </c>
      <c r="M72" s="112">
        <f t="shared" si="5"/>
        <v>1252.2907526503786</v>
      </c>
      <c r="N72" s="112">
        <f t="shared" si="5"/>
        <v>1308.6438365196457</v>
      </c>
      <c r="O72" s="112">
        <f t="shared" si="6"/>
        <v>1391.0883982203832</v>
      </c>
      <c r="P72" s="112">
        <f>O72*P3</f>
        <v>1470.380436918945</v>
      </c>
      <c r="Q72" s="112">
        <f t="shared" ref="Q72:R72" si="72">P72*Q3</f>
        <v>1521.8437522111078</v>
      </c>
      <c r="R72" s="112">
        <f t="shared" si="72"/>
        <v>1573.5864397862856</v>
      </c>
      <c r="S72" s="53">
        <f t="shared" si="70"/>
        <v>220.55706553784174</v>
      </c>
      <c r="T72" s="73">
        <f t="shared" si="71"/>
        <v>1690.9375024567867</v>
      </c>
      <c r="V72" s="125"/>
    </row>
    <row r="73" spans="2:24" x14ac:dyDescent="0.25">
      <c r="B73" s="31"/>
      <c r="C73" s="31"/>
      <c r="D73" s="48"/>
      <c r="E73" s="31"/>
      <c r="F73" s="31"/>
      <c r="G73" s="68"/>
      <c r="H73" s="70"/>
      <c r="I73" s="61"/>
      <c r="J73" s="71">
        <f t="shared" si="2"/>
        <v>0</v>
      </c>
      <c r="K73" s="72"/>
      <c r="L73" s="72"/>
      <c r="M73" s="61"/>
      <c r="N73" s="61"/>
      <c r="O73" s="61"/>
      <c r="P73" s="52"/>
      <c r="Q73" s="52"/>
      <c r="R73" s="52"/>
      <c r="S73" s="53"/>
      <c r="T73" s="76"/>
      <c r="U73" s="1"/>
      <c r="V73" s="120"/>
    </row>
    <row r="74" spans="2:24" x14ac:dyDescent="0.25">
      <c r="B74" s="31"/>
      <c r="C74" s="31"/>
      <c r="D74" s="48"/>
      <c r="E74" s="31"/>
      <c r="F74" s="31"/>
      <c r="G74" s="68">
        <v>0</v>
      </c>
      <c r="H74" s="70">
        <f t="shared" si="0"/>
        <v>0</v>
      </c>
      <c r="I74" s="61">
        <f t="shared" si="1"/>
        <v>0</v>
      </c>
      <c r="J74" s="71">
        <f t="shared" ref="J74:J80" si="73">I74*$J$3</f>
        <v>0</v>
      </c>
      <c r="K74" s="72"/>
      <c r="L74" s="72"/>
      <c r="M74" s="61"/>
      <c r="N74" s="61"/>
      <c r="O74" s="61"/>
      <c r="P74" s="52"/>
      <c r="Q74" s="52"/>
      <c r="R74" s="52"/>
      <c r="S74" s="53"/>
      <c r="T74" s="76"/>
      <c r="U74" s="1"/>
      <c r="V74" s="120"/>
    </row>
    <row r="75" spans="2:24" x14ac:dyDescent="0.25">
      <c r="B75" s="31"/>
      <c r="C75" s="32" t="s">
        <v>80</v>
      </c>
      <c r="D75" s="48"/>
      <c r="E75" s="31"/>
      <c r="F75" s="31"/>
      <c r="G75" s="68">
        <v>0</v>
      </c>
      <c r="H75" s="70">
        <f t="shared" si="0"/>
        <v>0</v>
      </c>
      <c r="I75" s="61">
        <f t="shared" si="1"/>
        <v>0</v>
      </c>
      <c r="J75" s="71">
        <f t="shared" si="73"/>
        <v>0</v>
      </c>
      <c r="K75" s="72"/>
      <c r="L75" s="72"/>
      <c r="M75" s="61"/>
      <c r="N75" s="61"/>
      <c r="O75" s="61"/>
      <c r="P75" s="52"/>
      <c r="Q75" s="52"/>
      <c r="R75" s="52"/>
      <c r="S75" s="53"/>
      <c r="T75" s="76"/>
      <c r="U75" s="1"/>
      <c r="V75" s="126"/>
      <c r="X75" s="6"/>
    </row>
    <row r="76" spans="2:24" x14ac:dyDescent="0.25">
      <c r="B76" s="31"/>
      <c r="C76" s="31"/>
      <c r="D76" s="49" t="s">
        <v>49</v>
      </c>
      <c r="E76" s="31"/>
      <c r="F76" s="31"/>
      <c r="G76" s="68">
        <v>64.840816665600002</v>
      </c>
      <c r="H76" s="70">
        <f t="shared" si="0"/>
        <v>68.925788115532796</v>
      </c>
      <c r="I76" s="61">
        <f t="shared" si="1"/>
        <v>73.543815919273484</v>
      </c>
      <c r="J76" s="71">
        <f t="shared" si="73"/>
        <v>77.515181978914256</v>
      </c>
      <c r="K76" s="72">
        <f t="shared" ref="K76:K79" si="74">J76*$K$3</f>
        <v>80.538274076091909</v>
      </c>
      <c r="L76" s="72">
        <f>K76*$L$3</f>
        <v>84.081958135439962</v>
      </c>
      <c r="M76" s="61">
        <f t="shared" ref="M76:N79" si="75">L76*$M$3</f>
        <v>87.865646251534756</v>
      </c>
      <c r="N76" s="61">
        <f t="shared" si="75"/>
        <v>91.81960033285381</v>
      </c>
      <c r="O76" s="61">
        <f t="shared" ref="O76:O79" si="76">N76*$O$2</f>
        <v>97.604235153823595</v>
      </c>
      <c r="P76" s="61">
        <f>O76*P3</f>
        <v>103.16767655759153</v>
      </c>
      <c r="Q76" s="61">
        <f t="shared" ref="Q76:R76" si="77">P76*Q3</f>
        <v>106.77854523710722</v>
      </c>
      <c r="R76" s="61">
        <f t="shared" si="77"/>
        <v>110.40901577516887</v>
      </c>
      <c r="S76" s="53">
        <f t="shared" ref="S76:S79" si="78">P76*0.15</f>
        <v>15.475151483638729</v>
      </c>
      <c r="T76" s="73">
        <f t="shared" ref="T76:T79" si="79">P76+S76</f>
        <v>118.64282804123026</v>
      </c>
      <c r="U76" s="1"/>
      <c r="V76" s="127"/>
      <c r="W76" s="6"/>
      <c r="X76" s="6"/>
    </row>
    <row r="77" spans="2:24" x14ac:dyDescent="0.25">
      <c r="B77" s="31"/>
      <c r="C77" s="31"/>
      <c r="D77" s="47" t="s">
        <v>81</v>
      </c>
      <c r="E77" s="31"/>
      <c r="F77" s="31"/>
      <c r="G77" s="68">
        <v>118.87483055360003</v>
      </c>
      <c r="H77" s="70">
        <f t="shared" si="0"/>
        <v>126.36394487847683</v>
      </c>
      <c r="I77" s="61">
        <f t="shared" si="1"/>
        <v>134.83032918533476</v>
      </c>
      <c r="J77" s="71">
        <f t="shared" si="73"/>
        <v>142.11116696134283</v>
      </c>
      <c r="K77" s="72">
        <f t="shared" si="74"/>
        <v>147.65350247283519</v>
      </c>
      <c r="L77" s="72">
        <f>K77*$L$3</f>
        <v>154.15025658163995</v>
      </c>
      <c r="M77" s="61">
        <f t="shared" si="75"/>
        <v>161.08701812781374</v>
      </c>
      <c r="N77" s="61">
        <f t="shared" si="75"/>
        <v>168.33593394356535</v>
      </c>
      <c r="O77" s="61">
        <f t="shared" si="76"/>
        <v>178.94109778200996</v>
      </c>
      <c r="P77" s="61">
        <f>O77*P3</f>
        <v>189.14074035558451</v>
      </c>
      <c r="Q77" s="61">
        <f t="shared" ref="Q77:R77" si="80">P77*Q3</f>
        <v>195.76066626802995</v>
      </c>
      <c r="R77" s="61">
        <f t="shared" si="80"/>
        <v>202.41652892114297</v>
      </c>
      <c r="S77" s="53">
        <f t="shared" si="78"/>
        <v>28.371111053337675</v>
      </c>
      <c r="T77" s="73">
        <f t="shared" si="79"/>
        <v>217.51185140892218</v>
      </c>
      <c r="U77" s="1"/>
      <c r="V77" s="128"/>
      <c r="W77" s="6"/>
      <c r="X77" s="6"/>
    </row>
    <row r="78" spans="2:24" x14ac:dyDescent="0.25">
      <c r="B78" s="31"/>
      <c r="C78" s="31"/>
      <c r="D78" s="47" t="s">
        <v>82</v>
      </c>
      <c r="E78" s="31"/>
      <c r="F78" s="31"/>
      <c r="G78" s="68">
        <v>86.45</v>
      </c>
      <c r="H78" s="70">
        <f t="shared" si="0"/>
        <v>91.896349999999998</v>
      </c>
      <c r="I78" s="61">
        <f t="shared" si="1"/>
        <v>98.05340545</v>
      </c>
      <c r="J78" s="71">
        <f t="shared" si="73"/>
        <v>103.3482893443</v>
      </c>
      <c r="K78" s="72">
        <f t="shared" si="74"/>
        <v>107.37887262872769</v>
      </c>
      <c r="L78" s="72">
        <f>K78*$L$3</f>
        <v>112.10354302439171</v>
      </c>
      <c r="M78" s="61">
        <f t="shared" si="75"/>
        <v>117.14820246048933</v>
      </c>
      <c r="N78" s="61">
        <f t="shared" si="75"/>
        <v>122.41987157121135</v>
      </c>
      <c r="O78" s="61">
        <f t="shared" si="76"/>
        <v>130.13232348019764</v>
      </c>
      <c r="P78" s="61">
        <f>O78*P3</f>
        <v>137.54986591856891</v>
      </c>
      <c r="Q78" s="61">
        <f t="shared" ref="Q78:R78" si="81">P78*Q3</f>
        <v>142.3641112257188</v>
      </c>
      <c r="R78" s="61">
        <f t="shared" si="81"/>
        <v>147.20449100739324</v>
      </c>
      <c r="S78" s="53">
        <f t="shared" si="78"/>
        <v>20.632479887785337</v>
      </c>
      <c r="T78" s="73">
        <f t="shared" si="79"/>
        <v>158.18234580635425</v>
      </c>
      <c r="U78" s="1"/>
      <c r="V78" s="127"/>
      <c r="W78" s="6"/>
      <c r="X78" s="6"/>
    </row>
    <row r="79" spans="2:24" x14ac:dyDescent="0.25">
      <c r="B79" s="31"/>
      <c r="C79" s="31"/>
      <c r="D79" s="47" t="s">
        <v>83</v>
      </c>
      <c r="E79" s="31"/>
      <c r="F79" s="31"/>
      <c r="G79" s="68">
        <v>0</v>
      </c>
      <c r="H79" s="70">
        <v>250</v>
      </c>
      <c r="I79" s="61">
        <f t="shared" si="1"/>
        <v>266.75</v>
      </c>
      <c r="J79" s="71">
        <f t="shared" si="73"/>
        <v>281.15449999999998</v>
      </c>
      <c r="K79" s="72">
        <f t="shared" si="74"/>
        <v>292.11952549999995</v>
      </c>
      <c r="L79" s="72">
        <f>K79*$L$3</f>
        <v>304.97278462199995</v>
      </c>
      <c r="M79" s="61">
        <f t="shared" si="75"/>
        <v>318.69655992998992</v>
      </c>
      <c r="N79" s="61">
        <f t="shared" si="75"/>
        <v>333.03790512683946</v>
      </c>
      <c r="O79" s="61">
        <f t="shared" si="76"/>
        <v>354.01929314983033</v>
      </c>
      <c r="P79" s="61">
        <f>O79*P3</f>
        <v>374.19839285937064</v>
      </c>
      <c r="Q79" s="61">
        <f t="shared" ref="Q79:R79" si="82">P79*Q3</f>
        <v>387.29533660944861</v>
      </c>
      <c r="R79" s="61">
        <f t="shared" si="82"/>
        <v>400.46337805416988</v>
      </c>
      <c r="S79" s="53">
        <f t="shared" si="78"/>
        <v>56.129758928905595</v>
      </c>
      <c r="T79" s="73">
        <f t="shared" si="79"/>
        <v>430.32815178827622</v>
      </c>
      <c r="U79" s="1"/>
      <c r="V79" s="127"/>
      <c r="W79" s="6"/>
      <c r="X79" s="6"/>
    </row>
    <row r="80" spans="2:24" x14ac:dyDescent="0.25">
      <c r="B80" s="31"/>
      <c r="C80" s="31"/>
      <c r="D80" s="48"/>
      <c r="E80" s="31"/>
      <c r="F80" s="31"/>
      <c r="G80" s="68">
        <v>0</v>
      </c>
      <c r="H80" s="70">
        <f t="shared" si="0"/>
        <v>0</v>
      </c>
      <c r="I80" s="61">
        <f t="shared" si="1"/>
        <v>0</v>
      </c>
      <c r="J80" s="52">
        <f t="shared" si="73"/>
        <v>0</v>
      </c>
      <c r="K80" s="72"/>
      <c r="L80" s="72"/>
      <c r="M80" s="61"/>
      <c r="N80" s="61"/>
      <c r="O80" s="61"/>
      <c r="P80" s="52"/>
      <c r="Q80" s="52"/>
      <c r="R80" s="52"/>
      <c r="S80" s="53"/>
      <c r="T80" s="76"/>
      <c r="U80" s="1"/>
      <c r="V80" s="127"/>
      <c r="W80" s="6"/>
      <c r="X80" s="6"/>
    </row>
    <row r="81" spans="4:23" s="6" customFormat="1" x14ac:dyDescent="0.25">
      <c r="D81" s="19"/>
      <c r="E81" s="1"/>
      <c r="F81" s="4"/>
      <c r="G81" s="5"/>
      <c r="H81" s="5"/>
      <c r="S81" s="1"/>
      <c r="T81" s="1"/>
      <c r="U81" s="120"/>
      <c r="V81" s="1"/>
      <c r="W81" s="1"/>
    </row>
    <row r="82" spans="4:23" s="6" customFormat="1" x14ac:dyDescent="0.25">
      <c r="D82" s="19"/>
      <c r="E82" s="1"/>
      <c r="F82" s="4"/>
      <c r="G82" s="5"/>
      <c r="H82" s="5"/>
      <c r="S82" s="1"/>
      <c r="T82" s="1"/>
      <c r="U82" s="120"/>
      <c r="V82" s="1"/>
      <c r="W82" s="1"/>
    </row>
    <row r="83" spans="4:23" s="6" customFormat="1" x14ac:dyDescent="0.25">
      <c r="D83" s="19"/>
      <c r="E83" s="1"/>
      <c r="F83" s="4"/>
      <c r="G83" s="5"/>
      <c r="H83" s="5"/>
      <c r="S83" s="1"/>
      <c r="T83" s="1"/>
      <c r="U83" s="120"/>
      <c r="V83" s="1"/>
      <c r="W83" s="1"/>
    </row>
    <row r="84" spans="4:23" s="6" customFormat="1" x14ac:dyDescent="0.25">
      <c r="D84" s="19"/>
      <c r="E84" s="1"/>
      <c r="F84" s="4"/>
      <c r="G84" s="5"/>
      <c r="H84" s="5"/>
      <c r="S84" s="1"/>
      <c r="T84" s="1"/>
      <c r="U84" s="120"/>
      <c r="V84" s="1"/>
      <c r="W84" s="1"/>
    </row>
    <row r="85" spans="4:23" s="6" customFormat="1" x14ac:dyDescent="0.25">
      <c r="D85" s="19"/>
      <c r="E85" s="1"/>
      <c r="F85" s="4"/>
      <c r="G85" s="5"/>
      <c r="H85" s="5"/>
      <c r="S85" s="1"/>
      <c r="T85" s="1"/>
      <c r="U85" s="120"/>
      <c r="V85" s="1"/>
      <c r="W85" s="1"/>
    </row>
    <row r="86" spans="4:23" s="6" customFormat="1" x14ac:dyDescent="0.25">
      <c r="D86" s="19"/>
      <c r="E86" s="1"/>
      <c r="F86" s="4"/>
      <c r="G86" s="5"/>
      <c r="H86" s="5"/>
      <c r="S86" s="1"/>
      <c r="T86" s="1"/>
      <c r="U86" s="120"/>
      <c r="V86" s="1"/>
      <c r="W86" s="1"/>
    </row>
    <row r="87" spans="4:23" s="6" customFormat="1" x14ac:dyDescent="0.25">
      <c r="D87" s="19"/>
      <c r="E87" s="1"/>
      <c r="F87" s="4"/>
      <c r="G87" s="5"/>
      <c r="H87" s="5"/>
      <c r="S87" s="1"/>
      <c r="T87" s="1"/>
      <c r="U87" s="120"/>
      <c r="V87" s="1"/>
      <c r="W87" s="1"/>
    </row>
    <row r="88" spans="4:23" s="6" customFormat="1" x14ac:dyDescent="0.25">
      <c r="D88" s="19"/>
      <c r="E88" s="1"/>
      <c r="F88" s="4"/>
      <c r="G88" s="5"/>
      <c r="H88" s="5"/>
      <c r="S88" s="1"/>
      <c r="T88" s="1"/>
      <c r="U88" s="120"/>
      <c r="V88" s="1"/>
      <c r="W88" s="1"/>
    </row>
    <row r="89" spans="4:23" s="6" customFormat="1" x14ac:dyDescent="0.25">
      <c r="D89" s="19"/>
      <c r="E89" s="1"/>
      <c r="F89" s="4"/>
      <c r="G89" s="5"/>
      <c r="H89" s="5"/>
      <c r="S89" s="1"/>
      <c r="T89" s="1"/>
      <c r="U89" s="120"/>
      <c r="V89" s="1"/>
      <c r="W89" s="1"/>
    </row>
    <row r="90" spans="4:23" s="6" customFormat="1" x14ac:dyDescent="0.25">
      <c r="D90" s="19"/>
      <c r="E90" s="1"/>
      <c r="F90" s="4"/>
      <c r="G90" s="5"/>
      <c r="H90" s="5"/>
      <c r="S90" s="1"/>
      <c r="T90" s="1"/>
      <c r="U90" s="120"/>
      <c r="V90" s="1"/>
      <c r="W90" s="1"/>
    </row>
    <row r="91" spans="4:23" s="6" customFormat="1" x14ac:dyDescent="0.25">
      <c r="D91" s="19"/>
      <c r="E91" s="1"/>
      <c r="F91" s="4"/>
      <c r="G91" s="5"/>
      <c r="H91" s="5"/>
      <c r="S91" s="1"/>
      <c r="T91" s="1"/>
      <c r="U91" s="120"/>
      <c r="V91" s="1"/>
      <c r="W91" s="1"/>
    </row>
    <row r="92" spans="4:23" s="6" customFormat="1" x14ac:dyDescent="0.25">
      <c r="D92" s="19"/>
      <c r="E92" s="1"/>
      <c r="F92" s="4"/>
      <c r="G92" s="5"/>
      <c r="H92" s="5"/>
      <c r="S92" s="1"/>
      <c r="T92" s="1"/>
      <c r="U92" s="120"/>
      <c r="V92" s="1"/>
      <c r="W92" s="1"/>
    </row>
  </sheetData>
  <mergeCells count="10">
    <mergeCell ref="D61:E61"/>
    <mergeCell ref="D66:E66"/>
    <mergeCell ref="D71:E71"/>
    <mergeCell ref="D72:E72"/>
    <mergeCell ref="C5:E5"/>
    <mergeCell ref="C7:E7"/>
    <mergeCell ref="C11:E11"/>
    <mergeCell ref="E18:F18"/>
    <mergeCell ref="C19:E19"/>
    <mergeCell ref="D49:E4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kheis munisipaliteit</dc:creator>
  <cp:lastModifiedBy>kheis munisipaliteit</cp:lastModifiedBy>
  <dcterms:created xsi:type="dcterms:W3CDTF">2026-07-08T12:41:33Z</dcterms:created>
  <dcterms:modified xsi:type="dcterms:W3CDTF">2026-07-08T12:44:27Z</dcterms:modified>
</cp:coreProperties>
</file>