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Work\Documents\PT 2023-24\Final budget 2023-24\Final Budget 2023-24\"/>
    </mc:Choice>
  </mc:AlternateContent>
  <xr:revisionPtr revIDLastSave="0" documentId="13_ncr:1_{9DC95FD8-FDED-4D00-909B-A6BEA73CBDDE}" xr6:coauthVersionLast="47" xr6:coauthVersionMax="47" xr10:uidLastSave="{00000000-0000-0000-0000-000000000000}"/>
  <bookViews>
    <workbookView xWindow="28680" yWindow="-120" windowWidth="24240" windowHeight="13740" xr2:uid="{71FFB8BE-B61F-423A-951F-6DEC454099B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7" i="1" l="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296" i="1"/>
  <c r="M339" i="1"/>
  <c r="J339" i="1"/>
  <c r="K339" i="1" s="1"/>
  <c r="N339" i="1" s="1"/>
  <c r="L338" i="1"/>
  <c r="J338" i="1"/>
  <c r="K338" i="1" s="1"/>
  <c r="L337" i="1"/>
  <c r="J337" i="1"/>
  <c r="K337" i="1" s="1"/>
  <c r="J336" i="1"/>
  <c r="K336" i="1" s="1"/>
  <c r="L336" i="1" s="1"/>
  <c r="J335" i="1"/>
  <c r="K335" i="1" s="1"/>
  <c r="L335" i="1" s="1"/>
  <c r="L334" i="1"/>
  <c r="J334" i="1"/>
  <c r="K334" i="1" s="1"/>
  <c r="L333" i="1"/>
  <c r="J333" i="1"/>
  <c r="K333" i="1" s="1"/>
  <c r="L332" i="1"/>
  <c r="J332" i="1"/>
  <c r="K332" i="1" s="1"/>
  <c r="J331" i="1"/>
  <c r="K331" i="1" s="1"/>
  <c r="L331" i="1" s="1"/>
  <c r="L330" i="1"/>
  <c r="J330" i="1"/>
  <c r="K330" i="1" s="1"/>
  <c r="L329" i="1"/>
  <c r="J329" i="1"/>
  <c r="K329" i="1" s="1"/>
  <c r="J328" i="1"/>
  <c r="K328" i="1" s="1"/>
  <c r="L328" i="1" s="1"/>
  <c r="J327" i="1"/>
  <c r="K327" i="1" s="1"/>
  <c r="L327" i="1" s="1"/>
  <c r="L326" i="1"/>
  <c r="J326" i="1"/>
  <c r="K326" i="1" s="1"/>
  <c r="L325" i="1"/>
  <c r="J325" i="1"/>
  <c r="K325" i="1" s="1"/>
  <c r="J324" i="1"/>
  <c r="K324" i="1" s="1"/>
  <c r="L324" i="1" s="1"/>
  <c r="J323" i="1"/>
  <c r="K323" i="1" s="1"/>
  <c r="L323" i="1" s="1"/>
  <c r="L322" i="1"/>
  <c r="J322" i="1"/>
  <c r="K322" i="1" s="1"/>
  <c r="J321" i="1"/>
  <c r="K321" i="1" s="1"/>
  <c r="L321" i="1" s="1"/>
  <c r="J320" i="1"/>
  <c r="K320" i="1" s="1"/>
  <c r="L320" i="1" s="1"/>
  <c r="J319" i="1"/>
  <c r="K319" i="1" s="1"/>
  <c r="L319" i="1" s="1"/>
  <c r="K318" i="1"/>
  <c r="L318" i="1" s="1"/>
  <c r="J318" i="1"/>
  <c r="J317" i="1"/>
  <c r="K317" i="1" s="1"/>
  <c r="L317" i="1" s="1"/>
  <c r="M316" i="1"/>
  <c r="L316" i="1"/>
  <c r="J316" i="1"/>
  <c r="K316" i="1" s="1"/>
  <c r="J315" i="1"/>
  <c r="K315" i="1" s="1"/>
  <c r="L315" i="1" s="1"/>
  <c r="J314" i="1"/>
  <c r="K314" i="1" s="1"/>
  <c r="L314" i="1" s="1"/>
  <c r="J313" i="1"/>
  <c r="K313" i="1" s="1"/>
  <c r="L313" i="1" s="1"/>
  <c r="M313" i="1" s="1"/>
  <c r="J312" i="1"/>
  <c r="K312" i="1" s="1"/>
  <c r="L312" i="1" s="1"/>
  <c r="K311" i="1"/>
  <c r="L311" i="1" s="1"/>
  <c r="J311" i="1"/>
  <c r="J310" i="1"/>
  <c r="K310" i="1" s="1"/>
  <c r="L310" i="1" s="1"/>
  <c r="L309" i="1"/>
  <c r="M309" i="1" s="1"/>
  <c r="J309" i="1"/>
  <c r="K309" i="1" s="1"/>
  <c r="L308" i="1"/>
  <c r="J308" i="1"/>
  <c r="K308" i="1" s="1"/>
  <c r="J307" i="1"/>
  <c r="K307" i="1" s="1"/>
  <c r="L307" i="1" s="1"/>
  <c r="J306" i="1"/>
  <c r="K306" i="1" s="1"/>
  <c r="L306" i="1" s="1"/>
  <c r="J305" i="1"/>
  <c r="K305" i="1" s="1"/>
  <c r="L305" i="1" s="1"/>
  <c r="J304" i="1"/>
  <c r="K304" i="1" s="1"/>
  <c r="L304" i="1" s="1"/>
  <c r="M304" i="1" s="1"/>
  <c r="J303" i="1"/>
  <c r="K303" i="1" s="1"/>
  <c r="L303" i="1" s="1"/>
  <c r="K302" i="1"/>
  <c r="L302" i="1" s="1"/>
  <c r="J302" i="1"/>
  <c r="L301" i="1"/>
  <c r="J301" i="1"/>
  <c r="K301" i="1" s="1"/>
  <c r="M300" i="1"/>
  <c r="L300" i="1"/>
  <c r="J300" i="1"/>
  <c r="K300" i="1" s="1"/>
  <c r="J299" i="1"/>
  <c r="K299" i="1" s="1"/>
  <c r="L299" i="1" s="1"/>
  <c r="J298" i="1"/>
  <c r="K298" i="1" s="1"/>
  <c r="L298" i="1" s="1"/>
  <c r="J297" i="1"/>
  <c r="K297" i="1" s="1"/>
  <c r="L297" i="1" s="1"/>
  <c r="L296" i="1"/>
  <c r="J296" i="1"/>
  <c r="K296" i="1" s="1"/>
  <c r="K287" i="1"/>
  <c r="L287" i="1" s="1"/>
  <c r="M287" i="1" s="1"/>
  <c r="J287" i="1"/>
  <c r="J286" i="1"/>
  <c r="K286" i="1" s="1"/>
  <c r="L286" i="1" s="1"/>
  <c r="M286" i="1" s="1"/>
  <c r="L285" i="1"/>
  <c r="M285" i="1" s="1"/>
  <c r="J285" i="1"/>
  <c r="K285" i="1" s="1"/>
  <c r="M284" i="1"/>
  <c r="L284" i="1"/>
  <c r="J284" i="1"/>
  <c r="K284" i="1" s="1"/>
  <c r="J283" i="1"/>
  <c r="K283" i="1" s="1"/>
  <c r="L283" i="1" s="1"/>
  <c r="M283" i="1" s="1"/>
  <c r="L282" i="1"/>
  <c r="M282" i="1" s="1"/>
  <c r="J282" i="1"/>
  <c r="K282" i="1" s="1"/>
  <c r="J281" i="1"/>
  <c r="K281" i="1" s="1"/>
  <c r="L281" i="1" s="1"/>
  <c r="M281" i="1" s="1"/>
  <c r="J280" i="1"/>
  <c r="K280" i="1" s="1"/>
  <c r="L280" i="1" s="1"/>
  <c r="M280" i="1" s="1"/>
  <c r="N280" i="1" s="1"/>
  <c r="O280" i="1" s="1"/>
  <c r="K279" i="1"/>
  <c r="L279" i="1" s="1"/>
  <c r="M279" i="1" s="1"/>
  <c r="J279" i="1"/>
  <c r="K278" i="1"/>
  <c r="L278" i="1" s="1"/>
  <c r="M278" i="1" s="1"/>
  <c r="J278" i="1"/>
  <c r="J277" i="1"/>
  <c r="K277" i="1" s="1"/>
  <c r="L277" i="1" s="1"/>
  <c r="M277" i="1" s="1"/>
  <c r="M276" i="1"/>
  <c r="L276" i="1"/>
  <c r="J276" i="1"/>
  <c r="K276" i="1" s="1"/>
  <c r="M275" i="1"/>
  <c r="K275" i="1"/>
  <c r="J275" i="1"/>
  <c r="M274" i="1"/>
  <c r="N274" i="1" s="1"/>
  <c r="K274" i="1"/>
  <c r="L274" i="1" s="1"/>
  <c r="J274" i="1"/>
  <c r="M273" i="1"/>
  <c r="N273" i="1" s="1"/>
  <c r="O273" i="1" s="1"/>
  <c r="K273" i="1"/>
  <c r="L273" i="1" s="1"/>
  <c r="J273" i="1"/>
  <c r="K272" i="1"/>
  <c r="L272" i="1" s="1"/>
  <c r="M272" i="1" s="1"/>
  <c r="J272" i="1"/>
  <c r="L271" i="1"/>
  <c r="M271" i="1" s="1"/>
  <c r="K271" i="1"/>
  <c r="J271" i="1"/>
  <c r="K269" i="1"/>
  <c r="L269" i="1" s="1"/>
  <c r="M269" i="1" s="1"/>
  <c r="J269" i="1"/>
  <c r="N268" i="1"/>
  <c r="M268" i="1"/>
  <c r="O268" i="1" s="1"/>
  <c r="K268" i="1"/>
  <c r="L268" i="1" s="1"/>
  <c r="J268" i="1"/>
  <c r="K267" i="1"/>
  <c r="L267" i="1" s="1"/>
  <c r="M267" i="1" s="1"/>
  <c r="N267" i="1" s="1"/>
  <c r="O267" i="1" s="1"/>
  <c r="J267" i="1"/>
  <c r="L266" i="1"/>
  <c r="M266" i="1" s="1"/>
  <c r="K266" i="1"/>
  <c r="J266" i="1"/>
  <c r="N265" i="1"/>
  <c r="M265" i="1"/>
  <c r="K265" i="1"/>
  <c r="J265" i="1"/>
  <c r="N264" i="1"/>
  <c r="O264" i="1" s="1"/>
  <c r="K264" i="1"/>
  <c r="L264" i="1" s="1"/>
  <c r="M264" i="1" s="1"/>
  <c r="J264" i="1"/>
  <c r="J263" i="1"/>
  <c r="K263" i="1" s="1"/>
  <c r="L263" i="1" s="1"/>
  <c r="M263" i="1" s="1"/>
  <c r="K262" i="1"/>
  <c r="L262" i="1" s="1"/>
  <c r="M262" i="1" s="1"/>
  <c r="J262" i="1"/>
  <c r="K261" i="1"/>
  <c r="L261" i="1" s="1"/>
  <c r="M261" i="1" s="1"/>
  <c r="J261" i="1"/>
  <c r="K260" i="1"/>
  <c r="L260" i="1" s="1"/>
  <c r="M260" i="1" s="1"/>
  <c r="J260" i="1"/>
  <c r="O259" i="1"/>
  <c r="K259" i="1"/>
  <c r="L259" i="1" s="1"/>
  <c r="M259" i="1" s="1"/>
  <c r="N259" i="1" s="1"/>
  <c r="J259" i="1"/>
  <c r="M258" i="1"/>
  <c r="O258" i="1" s="1"/>
  <c r="J258" i="1"/>
  <c r="K258" i="1" s="1"/>
  <c r="N258" i="1" s="1"/>
  <c r="L257" i="1"/>
  <c r="M257" i="1" s="1"/>
  <c r="N257" i="1" s="1"/>
  <c r="J257" i="1"/>
  <c r="K257" i="1" s="1"/>
  <c r="K256" i="1"/>
  <c r="L256" i="1" s="1"/>
  <c r="M256" i="1" s="1"/>
  <c r="J256" i="1"/>
  <c r="L255" i="1"/>
  <c r="M255" i="1" s="1"/>
  <c r="K255" i="1"/>
  <c r="J255" i="1"/>
  <c r="N254" i="1"/>
  <c r="O254" i="1" s="1"/>
  <c r="L254" i="1"/>
  <c r="M254" i="1" s="1"/>
  <c r="J254" i="1"/>
  <c r="K254" i="1" s="1"/>
  <c r="N253" i="1"/>
  <c r="J253" i="1"/>
  <c r="K253" i="1" s="1"/>
  <c r="L253" i="1" s="1"/>
  <c r="M253" i="1" s="1"/>
  <c r="M244" i="1"/>
  <c r="K244" i="1"/>
  <c r="H244" i="1"/>
  <c r="O243" i="1"/>
  <c r="M243" i="1"/>
  <c r="N243" i="1" s="1"/>
  <c r="I243" i="1"/>
  <c r="J243" i="1" s="1"/>
  <c r="K243" i="1" s="1"/>
  <c r="H243" i="1"/>
  <c r="O242" i="1"/>
  <c r="N242" i="1"/>
  <c r="M242" i="1"/>
  <c r="K242" i="1"/>
  <c r="I242" i="1"/>
  <c r="J242" i="1" s="1"/>
  <c r="H242" i="1"/>
  <c r="M241" i="1"/>
  <c r="N241" i="1" s="1"/>
  <c r="O241" i="1" s="1"/>
  <c r="K241" i="1"/>
  <c r="L241" i="1" s="1"/>
  <c r="H241" i="1"/>
  <c r="I241" i="1" s="1"/>
  <c r="O240" i="1"/>
  <c r="N240" i="1"/>
  <c r="M240" i="1"/>
  <c r="K240" i="1"/>
  <c r="I240" i="1"/>
  <c r="J240" i="1" s="1"/>
  <c r="H240" i="1"/>
  <c r="M239" i="1"/>
  <c r="H239" i="1"/>
  <c r="I239" i="1" s="1"/>
  <c r="J239" i="1" s="1"/>
  <c r="K239" i="1" s="1"/>
  <c r="N238" i="1"/>
  <c r="M238" i="1"/>
  <c r="I238" i="1"/>
  <c r="J238" i="1" s="1"/>
  <c r="K238" i="1" s="1"/>
  <c r="H238" i="1"/>
  <c r="I237" i="1"/>
  <c r="J237" i="1" s="1"/>
  <c r="K237" i="1" s="1"/>
  <c r="L237" i="1" s="1"/>
  <c r="M237" i="1" s="1"/>
  <c r="H237" i="1"/>
  <c r="J236" i="1"/>
  <c r="K236" i="1" s="1"/>
  <c r="L236" i="1" s="1"/>
  <c r="M236" i="1" s="1"/>
  <c r="I236" i="1"/>
  <c r="H236" i="1"/>
  <c r="O235" i="1"/>
  <c r="M235" i="1"/>
  <c r="N235" i="1" s="1"/>
  <c r="J235" i="1"/>
  <c r="K235" i="1" s="1"/>
  <c r="H235" i="1"/>
  <c r="I235" i="1" s="1"/>
  <c r="K234" i="1"/>
  <c r="L234" i="1" s="1"/>
  <c r="M234" i="1" s="1"/>
  <c r="H234" i="1"/>
  <c r="I234" i="1" s="1"/>
  <c r="J234" i="1" s="1"/>
  <c r="I233" i="1"/>
  <c r="J233" i="1" s="1"/>
  <c r="K233" i="1" s="1"/>
  <c r="L233" i="1" s="1"/>
  <c r="M233" i="1" s="1"/>
  <c r="H233" i="1"/>
  <c r="N232" i="1"/>
  <c r="M232" i="1"/>
  <c r="O232" i="1" s="1"/>
  <c r="H232" i="1"/>
  <c r="I232" i="1" s="1"/>
  <c r="J232" i="1" s="1"/>
  <c r="K232" i="1" s="1"/>
  <c r="O231" i="1"/>
  <c r="M231" i="1"/>
  <c r="N231" i="1" s="1"/>
  <c r="I231" i="1"/>
  <c r="J231" i="1" s="1"/>
  <c r="K231" i="1" s="1"/>
  <c r="H231" i="1"/>
  <c r="J230" i="1"/>
  <c r="K230" i="1" s="1"/>
  <c r="L230" i="1" s="1"/>
  <c r="M230" i="1" s="1"/>
  <c r="N230" i="1" s="1"/>
  <c r="I230" i="1"/>
  <c r="H230" i="1"/>
  <c r="N229" i="1"/>
  <c r="L229" i="1"/>
  <c r="M229" i="1" s="1"/>
  <c r="H229" i="1"/>
  <c r="I229" i="1" s="1"/>
  <c r="J229" i="1" s="1"/>
  <c r="K229" i="1" s="1"/>
  <c r="O228" i="1"/>
  <c r="N228" i="1"/>
  <c r="M228" i="1"/>
  <c r="I228" i="1"/>
  <c r="J228" i="1" s="1"/>
  <c r="K228" i="1" s="1"/>
  <c r="H228" i="1"/>
  <c r="N227" i="1"/>
  <c r="M227" i="1"/>
  <c r="H227" i="1"/>
  <c r="I227" i="1" s="1"/>
  <c r="J227" i="1" s="1"/>
  <c r="K227" i="1" s="1"/>
  <c r="O226" i="1"/>
  <c r="N226" i="1"/>
  <c r="M226" i="1"/>
  <c r="I226" i="1"/>
  <c r="J226" i="1" s="1"/>
  <c r="K226" i="1" s="1"/>
  <c r="H226" i="1"/>
  <c r="N225" i="1"/>
  <c r="M225" i="1"/>
  <c r="H225" i="1"/>
  <c r="I225" i="1" s="1"/>
  <c r="J225" i="1" s="1"/>
  <c r="K225" i="1" s="1"/>
  <c r="H224" i="1"/>
  <c r="I224" i="1" s="1"/>
  <c r="J224" i="1" s="1"/>
  <c r="K224" i="1" s="1"/>
  <c r="L224" i="1" s="1"/>
  <c r="M224" i="1" s="1"/>
  <c r="L223" i="1"/>
  <c r="M223" i="1" s="1"/>
  <c r="H223" i="1"/>
  <c r="I223" i="1" s="1"/>
  <c r="J223" i="1" s="1"/>
  <c r="K223" i="1" s="1"/>
  <c r="M222" i="1"/>
  <c r="J222" i="1"/>
  <c r="K222" i="1" s="1"/>
  <c r="L222" i="1" s="1"/>
  <c r="H222" i="1"/>
  <c r="I222" i="1" s="1"/>
  <c r="K221" i="1"/>
  <c r="L221" i="1" s="1"/>
  <c r="M221" i="1" s="1"/>
  <c r="H221" i="1"/>
  <c r="I221" i="1" s="1"/>
  <c r="J221" i="1" s="1"/>
  <c r="N220" i="1"/>
  <c r="M220" i="1"/>
  <c r="J220" i="1"/>
  <c r="K220" i="1" s="1"/>
  <c r="I220" i="1"/>
  <c r="H220" i="1"/>
  <c r="M219" i="1"/>
  <c r="N219" i="1" s="1"/>
  <c r="K219" i="1"/>
  <c r="H219" i="1"/>
  <c r="I219" i="1" s="1"/>
  <c r="J219" i="1" s="1"/>
  <c r="N218" i="1"/>
  <c r="M218" i="1"/>
  <c r="O218" i="1" s="1"/>
  <c r="I218" i="1"/>
  <c r="J218" i="1" s="1"/>
  <c r="K218" i="1" s="1"/>
  <c r="H218" i="1"/>
  <c r="K217" i="1"/>
  <c r="L217" i="1" s="1"/>
  <c r="M217" i="1" s="1"/>
  <c r="J217" i="1"/>
  <c r="H217" i="1"/>
  <c r="I217" i="1" s="1"/>
  <c r="O216" i="1"/>
  <c r="M216" i="1"/>
  <c r="N216" i="1" s="1"/>
  <c r="I216" i="1"/>
  <c r="J216" i="1" s="1"/>
  <c r="K216" i="1" s="1"/>
  <c r="H216" i="1"/>
  <c r="J215" i="1"/>
  <c r="K215" i="1" s="1"/>
  <c r="L215" i="1" s="1"/>
  <c r="M215" i="1" s="1"/>
  <c r="I215" i="1"/>
  <c r="H215" i="1"/>
  <c r="L214" i="1"/>
  <c r="M214" i="1" s="1"/>
  <c r="H214" i="1"/>
  <c r="I214" i="1" s="1"/>
  <c r="J214" i="1" s="1"/>
  <c r="K214" i="1" s="1"/>
  <c r="J213" i="1"/>
  <c r="K213" i="1" s="1"/>
  <c r="L213" i="1" s="1"/>
  <c r="M213" i="1" s="1"/>
  <c r="I213" i="1"/>
  <c r="H213" i="1"/>
  <c r="N212" i="1"/>
  <c r="O212" i="1" s="1"/>
  <c r="M212" i="1"/>
  <c r="I212" i="1"/>
  <c r="J212" i="1" s="1"/>
  <c r="K212" i="1" s="1"/>
  <c r="H212" i="1"/>
  <c r="K211" i="1"/>
  <c r="L211" i="1" s="1"/>
  <c r="M211" i="1" s="1"/>
  <c r="I211" i="1"/>
  <c r="J211" i="1" s="1"/>
  <c r="H211" i="1"/>
  <c r="M210" i="1"/>
  <c r="H210" i="1"/>
  <c r="I210" i="1" s="1"/>
  <c r="J210" i="1" s="1"/>
  <c r="K210" i="1" s="1"/>
  <c r="L210" i="1" s="1"/>
  <c r="M209" i="1"/>
  <c r="J209" i="1"/>
  <c r="K209" i="1" s="1"/>
  <c r="H209" i="1"/>
  <c r="I209" i="1" s="1"/>
  <c r="M208" i="1"/>
  <c r="K208" i="1"/>
  <c r="I208" i="1"/>
  <c r="J208" i="1" s="1"/>
  <c r="H208" i="1"/>
  <c r="K207" i="1"/>
  <c r="L207" i="1" s="1"/>
  <c r="M207" i="1" s="1"/>
  <c r="I207" i="1"/>
  <c r="J207" i="1" s="1"/>
  <c r="H207" i="1"/>
  <c r="N206" i="1"/>
  <c r="O206" i="1" s="1"/>
  <c r="M206" i="1"/>
  <c r="H206" i="1"/>
  <c r="I206" i="1" s="1"/>
  <c r="J206" i="1" s="1"/>
  <c r="K206" i="1" s="1"/>
  <c r="J205" i="1"/>
  <c r="K205" i="1" s="1"/>
  <c r="L205" i="1" s="1"/>
  <c r="M205" i="1" s="1"/>
  <c r="H205" i="1"/>
  <c r="I205" i="1" s="1"/>
  <c r="M204" i="1"/>
  <c r="I204" i="1"/>
  <c r="J204" i="1" s="1"/>
  <c r="K204" i="1" s="1"/>
  <c r="H204" i="1"/>
  <c r="H203" i="1"/>
  <c r="I203" i="1" s="1"/>
  <c r="J203" i="1" s="1"/>
  <c r="K203" i="1" s="1"/>
  <c r="L203" i="1" s="1"/>
  <c r="M203" i="1" s="1"/>
  <c r="N203" i="1" s="1"/>
  <c r="I202" i="1"/>
  <c r="J202" i="1" s="1"/>
  <c r="K202" i="1" s="1"/>
  <c r="L202" i="1" s="1"/>
  <c r="M202" i="1" s="1"/>
  <c r="H202" i="1"/>
  <c r="M201" i="1"/>
  <c r="N201" i="1" s="1"/>
  <c r="O201" i="1" s="1"/>
  <c r="H201" i="1"/>
  <c r="I201" i="1" s="1"/>
  <c r="J201" i="1" s="1"/>
  <c r="K201" i="1" s="1"/>
  <c r="O200" i="1"/>
  <c r="N200" i="1"/>
  <c r="M200" i="1"/>
  <c r="I200" i="1"/>
  <c r="J200" i="1" s="1"/>
  <c r="K200" i="1" s="1"/>
  <c r="H200" i="1"/>
  <c r="J199" i="1"/>
  <c r="K199" i="1" s="1"/>
  <c r="L199" i="1" s="1"/>
  <c r="M199" i="1" s="1"/>
  <c r="I199" i="1"/>
  <c r="H199" i="1"/>
  <c r="I198" i="1"/>
  <c r="J198" i="1" s="1"/>
  <c r="K198" i="1" s="1"/>
  <c r="L198" i="1" s="1"/>
  <c r="M198" i="1" s="1"/>
  <c r="H198" i="1"/>
  <c r="M197" i="1"/>
  <c r="I197" i="1"/>
  <c r="J197" i="1" s="1"/>
  <c r="K197" i="1" s="1"/>
  <c r="H197" i="1"/>
  <c r="M196" i="1"/>
  <c r="K196" i="1"/>
  <c r="H196" i="1"/>
  <c r="I196" i="1" s="1"/>
  <c r="J196" i="1" s="1"/>
  <c r="H195" i="1"/>
  <c r="I195" i="1" s="1"/>
  <c r="J195" i="1" s="1"/>
  <c r="K195" i="1" s="1"/>
  <c r="L195" i="1" s="1"/>
  <c r="M195" i="1" s="1"/>
  <c r="M194" i="1"/>
  <c r="N194" i="1" s="1"/>
  <c r="H194" i="1"/>
  <c r="I194" i="1" s="1"/>
  <c r="J194" i="1" s="1"/>
  <c r="K194" i="1" s="1"/>
  <c r="O193" i="1"/>
  <c r="N193" i="1"/>
  <c r="M193" i="1"/>
  <c r="K193" i="1"/>
  <c r="J193" i="1"/>
  <c r="I193" i="1"/>
  <c r="H193" i="1"/>
  <c r="M192" i="1"/>
  <c r="H192" i="1"/>
  <c r="I192" i="1" s="1"/>
  <c r="J192" i="1" s="1"/>
  <c r="K192" i="1" s="1"/>
  <c r="N191" i="1"/>
  <c r="M191" i="1"/>
  <c r="H191" i="1"/>
  <c r="I191" i="1" s="1"/>
  <c r="J191" i="1" s="1"/>
  <c r="K191" i="1" s="1"/>
  <c r="K190" i="1"/>
  <c r="L190" i="1" s="1"/>
  <c r="M190" i="1" s="1"/>
  <c r="H190" i="1"/>
  <c r="I190" i="1" s="1"/>
  <c r="N189" i="1"/>
  <c r="O189" i="1" s="1"/>
  <c r="M189" i="1"/>
  <c r="I189" i="1"/>
  <c r="J189" i="1" s="1"/>
  <c r="K189" i="1" s="1"/>
  <c r="H189" i="1"/>
  <c r="M188" i="1"/>
  <c r="H188" i="1"/>
  <c r="I188" i="1" s="1"/>
  <c r="J188" i="1" s="1"/>
  <c r="K188" i="1" s="1"/>
  <c r="H187" i="1"/>
  <c r="I187" i="1" s="1"/>
  <c r="J187" i="1" s="1"/>
  <c r="K187" i="1" s="1"/>
  <c r="L187" i="1" s="1"/>
  <c r="M187" i="1" s="1"/>
  <c r="M186" i="1"/>
  <c r="K186" i="1"/>
  <c r="I186" i="1"/>
  <c r="J186" i="1" s="1"/>
  <c r="H186" i="1"/>
  <c r="M185" i="1"/>
  <c r="N185" i="1" s="1"/>
  <c r="K185" i="1"/>
  <c r="J185" i="1"/>
  <c r="M184" i="1"/>
  <c r="K184" i="1"/>
  <c r="J184" i="1"/>
  <c r="M183" i="1"/>
  <c r="J183" i="1"/>
  <c r="K183" i="1" s="1"/>
  <c r="J182" i="1"/>
  <c r="K182" i="1" s="1"/>
  <c r="L182" i="1" s="1"/>
  <c r="M182" i="1" s="1"/>
  <c r="M181" i="1"/>
  <c r="K181" i="1"/>
  <c r="J181" i="1"/>
  <c r="N180" i="1"/>
  <c r="O180" i="1" s="1"/>
  <c r="M180" i="1"/>
  <c r="H180" i="1"/>
  <c r="I180" i="1" s="1"/>
  <c r="J180" i="1" s="1"/>
  <c r="K180" i="1" s="1"/>
  <c r="J179" i="1"/>
  <c r="K179" i="1" s="1"/>
  <c r="L179" i="1" s="1"/>
  <c r="M179" i="1" s="1"/>
  <c r="H179" i="1"/>
  <c r="I179" i="1" s="1"/>
  <c r="M178" i="1"/>
  <c r="H178" i="1"/>
  <c r="I178" i="1" s="1"/>
  <c r="J178" i="1" s="1"/>
  <c r="K178" i="1" s="1"/>
  <c r="O177" i="1"/>
  <c r="I177" i="1"/>
  <c r="J177" i="1" s="1"/>
  <c r="K177" i="1" s="1"/>
  <c r="L177" i="1" s="1"/>
  <c r="M177" i="1" s="1"/>
  <c r="N177" i="1" s="1"/>
  <c r="H177" i="1"/>
  <c r="L176" i="1"/>
  <c r="M176" i="1" s="1"/>
  <c r="H176" i="1"/>
  <c r="I176" i="1" s="1"/>
  <c r="J176" i="1" s="1"/>
  <c r="K176" i="1" s="1"/>
  <c r="K175" i="1"/>
  <c r="L175" i="1" s="1"/>
  <c r="M175" i="1" s="1"/>
  <c r="I175" i="1"/>
  <c r="J175" i="1" s="1"/>
  <c r="H175" i="1"/>
  <c r="H174" i="1"/>
  <c r="I174" i="1" s="1"/>
  <c r="J174" i="1" s="1"/>
  <c r="K174" i="1" s="1"/>
  <c r="L174" i="1" s="1"/>
  <c r="M174" i="1" s="1"/>
  <c r="O173" i="1"/>
  <c r="M173" i="1"/>
  <c r="N173" i="1" s="1"/>
  <c r="H173" i="1"/>
  <c r="I173" i="1" s="1"/>
  <c r="J173" i="1" s="1"/>
  <c r="K173" i="1" s="1"/>
  <c r="O172" i="1"/>
  <c r="N172" i="1"/>
  <c r="M172" i="1"/>
  <c r="I172" i="1"/>
  <c r="J172" i="1" s="1"/>
  <c r="K172" i="1" s="1"/>
  <c r="H172" i="1"/>
  <c r="J171" i="1"/>
  <c r="K171" i="1" s="1"/>
  <c r="L171" i="1" s="1"/>
  <c r="M171" i="1" s="1"/>
  <c r="I171" i="1"/>
  <c r="H171" i="1"/>
  <c r="N170" i="1"/>
  <c r="O170" i="1" s="1"/>
  <c r="M170" i="1"/>
  <c r="I170" i="1"/>
  <c r="J170" i="1" s="1"/>
  <c r="K170" i="1" s="1"/>
  <c r="H170" i="1"/>
  <c r="M169" i="1"/>
  <c r="I169" i="1"/>
  <c r="J169" i="1" s="1"/>
  <c r="K169" i="1" s="1"/>
  <c r="H169" i="1"/>
  <c r="M168" i="1"/>
  <c r="H168" i="1"/>
  <c r="I168" i="1" s="1"/>
  <c r="J168" i="1" s="1"/>
  <c r="K168" i="1" s="1"/>
  <c r="N167" i="1"/>
  <c r="O167" i="1" s="1"/>
  <c r="M167" i="1"/>
  <c r="I167" i="1"/>
  <c r="J167" i="1" s="1"/>
  <c r="K167" i="1" s="1"/>
  <c r="H167" i="1"/>
  <c r="I166" i="1"/>
  <c r="J166" i="1" s="1"/>
  <c r="K166" i="1" s="1"/>
  <c r="L166" i="1" s="1"/>
  <c r="M166" i="1" s="1"/>
  <c r="H166" i="1"/>
  <c r="M165" i="1"/>
  <c r="J165" i="1"/>
  <c r="K165" i="1" s="1"/>
  <c r="I165" i="1"/>
  <c r="H165" i="1"/>
  <c r="N164" i="1"/>
  <c r="M164" i="1"/>
  <c r="L164" i="1"/>
  <c r="K164" i="1"/>
  <c r="H164" i="1"/>
  <c r="I164" i="1" s="1"/>
  <c r="O163" i="1"/>
  <c r="M163" i="1"/>
  <c r="N163" i="1" s="1"/>
  <c r="J163" i="1"/>
  <c r="K163" i="1" s="1"/>
  <c r="H163" i="1"/>
  <c r="I163" i="1" s="1"/>
  <c r="N162" i="1"/>
  <c r="O162" i="1" s="1"/>
  <c r="M162" i="1"/>
  <c r="I162" i="1"/>
  <c r="J162" i="1" s="1"/>
  <c r="K162" i="1" s="1"/>
  <c r="H162" i="1"/>
  <c r="M161" i="1"/>
  <c r="J161" i="1"/>
  <c r="K161" i="1" s="1"/>
  <c r="I161" i="1"/>
  <c r="H161" i="1"/>
  <c r="N160" i="1"/>
  <c r="M160" i="1"/>
  <c r="I160" i="1"/>
  <c r="J160" i="1" s="1"/>
  <c r="K160" i="1" s="1"/>
  <c r="H160" i="1"/>
  <c r="O159" i="1"/>
  <c r="M159" i="1"/>
  <c r="N159" i="1" s="1"/>
  <c r="J159" i="1"/>
  <c r="K159" i="1" s="1"/>
  <c r="H159" i="1"/>
  <c r="I159" i="1" s="1"/>
  <c r="N158" i="1"/>
  <c r="O158" i="1" s="1"/>
  <c r="M158" i="1"/>
  <c r="K158" i="1"/>
  <c r="J158" i="1"/>
  <c r="I158" i="1"/>
  <c r="H158" i="1"/>
  <c r="O157" i="1"/>
  <c r="M157" i="1"/>
  <c r="N157" i="1" s="1"/>
  <c r="I157" i="1"/>
  <c r="J157" i="1" s="1"/>
  <c r="K157" i="1" s="1"/>
  <c r="H157" i="1"/>
  <c r="M156" i="1"/>
  <c r="K156" i="1"/>
  <c r="H156" i="1"/>
  <c r="I156" i="1" s="1"/>
  <c r="J156" i="1" s="1"/>
  <c r="M155" i="1"/>
  <c r="N155" i="1" s="1"/>
  <c r="I155" i="1"/>
  <c r="J155" i="1" s="1"/>
  <c r="K155" i="1" s="1"/>
  <c r="H155" i="1"/>
  <c r="K154" i="1"/>
  <c r="L154" i="1" s="1"/>
  <c r="M154" i="1" s="1"/>
  <c r="J154" i="1"/>
  <c r="M153" i="1"/>
  <c r="J153" i="1"/>
  <c r="K153" i="1" s="1"/>
  <c r="I153" i="1"/>
  <c r="O152" i="1"/>
  <c r="N152" i="1"/>
  <c r="M152" i="1"/>
  <c r="J152" i="1"/>
  <c r="K152" i="1" s="1"/>
  <c r="I152" i="1"/>
  <c r="I151" i="1"/>
  <c r="J151" i="1" s="1"/>
  <c r="K151" i="1" s="1"/>
  <c r="L151" i="1" s="1"/>
  <c r="M151" i="1" s="1"/>
  <c r="H151" i="1"/>
  <c r="M150" i="1"/>
  <c r="I150" i="1"/>
  <c r="J150" i="1" s="1"/>
  <c r="K150" i="1" s="1"/>
  <c r="H150" i="1"/>
  <c r="N149" i="1"/>
  <c r="M149" i="1"/>
  <c r="O149" i="1" s="1"/>
  <c r="I148" i="1"/>
  <c r="J148" i="1" s="1"/>
  <c r="K148" i="1" s="1"/>
  <c r="L148" i="1" s="1"/>
  <c r="M148" i="1" s="1"/>
  <c r="H148" i="1"/>
  <c r="I147" i="1"/>
  <c r="J147" i="1" s="1"/>
  <c r="K147" i="1" s="1"/>
  <c r="L147" i="1" s="1"/>
  <c r="M147" i="1" s="1"/>
  <c r="H147" i="1"/>
  <c r="I146" i="1"/>
  <c r="J146" i="1" s="1"/>
  <c r="K146" i="1" s="1"/>
  <c r="L146" i="1" s="1"/>
  <c r="M146" i="1" s="1"/>
  <c r="H146" i="1"/>
  <c r="L145" i="1"/>
  <c r="M145" i="1" s="1"/>
  <c r="I145" i="1"/>
  <c r="J145" i="1" s="1"/>
  <c r="K145" i="1" s="1"/>
  <c r="H145" i="1"/>
  <c r="K144" i="1"/>
  <c r="L144" i="1" s="1"/>
  <c r="M144" i="1" s="1"/>
  <c r="I144" i="1"/>
  <c r="J144" i="1" s="1"/>
  <c r="H144" i="1"/>
  <c r="K143" i="1"/>
  <c r="L143" i="1" s="1"/>
  <c r="M143" i="1" s="1"/>
  <c r="I143" i="1"/>
  <c r="J143" i="1" s="1"/>
  <c r="H143" i="1"/>
  <c r="K142" i="1"/>
  <c r="L142" i="1" s="1"/>
  <c r="M142" i="1" s="1"/>
  <c r="N142" i="1" s="1"/>
  <c r="I142" i="1"/>
  <c r="J142" i="1" s="1"/>
  <c r="H142" i="1"/>
  <c r="K141" i="1"/>
  <c r="L141" i="1" s="1"/>
  <c r="M141" i="1" s="1"/>
  <c r="I141" i="1"/>
  <c r="J141" i="1" s="1"/>
  <c r="H141" i="1"/>
  <c r="I140" i="1"/>
  <c r="J140" i="1" s="1"/>
  <c r="K140" i="1" s="1"/>
  <c r="L140" i="1" s="1"/>
  <c r="M140" i="1" s="1"/>
  <c r="N140" i="1" s="1"/>
  <c r="H140" i="1"/>
  <c r="O139" i="1"/>
  <c r="N139" i="1"/>
  <c r="M139" i="1"/>
  <c r="O138" i="1"/>
  <c r="N138" i="1"/>
  <c r="M138" i="1"/>
  <c r="I138" i="1"/>
  <c r="J138" i="1" s="1"/>
  <c r="K138" i="1" s="1"/>
  <c r="H138" i="1"/>
  <c r="M137" i="1"/>
  <c r="I137" i="1"/>
  <c r="J137" i="1" s="1"/>
  <c r="K137" i="1" s="1"/>
  <c r="L137" i="1" s="1"/>
  <c r="H137" i="1"/>
  <c r="I136" i="1"/>
  <c r="J136" i="1" s="1"/>
  <c r="K136" i="1" s="1"/>
  <c r="L136" i="1" s="1"/>
  <c r="M136" i="1" s="1"/>
  <c r="H136" i="1"/>
  <c r="M135" i="1"/>
  <c r="I135" i="1"/>
  <c r="J135" i="1" s="1"/>
  <c r="K135" i="1" s="1"/>
  <c r="L135" i="1" s="1"/>
  <c r="H135" i="1"/>
  <c r="I134" i="1"/>
  <c r="J134" i="1" s="1"/>
  <c r="K134" i="1" s="1"/>
  <c r="L134" i="1" s="1"/>
  <c r="M134" i="1" s="1"/>
  <c r="H134" i="1"/>
  <c r="N133" i="1"/>
  <c r="M133" i="1"/>
  <c r="I133" i="1"/>
  <c r="J133" i="1" s="1"/>
  <c r="K133" i="1" s="1"/>
  <c r="L133" i="1" s="1"/>
  <c r="H133" i="1"/>
  <c r="I132" i="1"/>
  <c r="J132" i="1" s="1"/>
  <c r="K132" i="1" s="1"/>
  <c r="L132" i="1" s="1"/>
  <c r="M132" i="1" s="1"/>
  <c r="H132" i="1"/>
  <c r="N131" i="1"/>
  <c r="M131" i="1"/>
  <c r="I131" i="1"/>
  <c r="J131" i="1" s="1"/>
  <c r="K131" i="1" s="1"/>
  <c r="L131" i="1" s="1"/>
  <c r="H131" i="1"/>
  <c r="I130" i="1"/>
  <c r="J130" i="1" s="1"/>
  <c r="K130" i="1" s="1"/>
  <c r="L130" i="1" s="1"/>
  <c r="M130" i="1" s="1"/>
  <c r="H130" i="1"/>
  <c r="N129" i="1"/>
  <c r="M129" i="1"/>
  <c r="I129" i="1"/>
  <c r="J129" i="1" s="1"/>
  <c r="K129" i="1" s="1"/>
  <c r="L129" i="1" s="1"/>
  <c r="H129" i="1"/>
  <c r="M128" i="1"/>
  <c r="N127" i="1"/>
  <c r="M127" i="1"/>
  <c r="H127" i="1"/>
  <c r="I127" i="1" s="1"/>
  <c r="J127" i="1" s="1"/>
  <c r="K127" i="1" s="1"/>
  <c r="M126" i="1"/>
  <c r="J126" i="1"/>
  <c r="K126" i="1" s="1"/>
  <c r="I126" i="1"/>
  <c r="H126" i="1"/>
  <c r="L125" i="1"/>
  <c r="M125" i="1" s="1"/>
  <c r="K125" i="1"/>
  <c r="I125" i="1"/>
  <c r="H125" i="1"/>
  <c r="J124" i="1"/>
  <c r="K124" i="1" s="1"/>
  <c r="L124" i="1" s="1"/>
  <c r="M124" i="1" s="1"/>
  <c r="I124" i="1"/>
  <c r="H124" i="1"/>
  <c r="N123" i="1"/>
  <c r="M123" i="1"/>
  <c r="I123" i="1"/>
  <c r="J123" i="1" s="1"/>
  <c r="K123" i="1" s="1"/>
  <c r="H123" i="1"/>
  <c r="M122" i="1"/>
  <c r="N122" i="1" s="1"/>
  <c r="I122" i="1"/>
  <c r="J122" i="1" s="1"/>
  <c r="K122" i="1" s="1"/>
  <c r="H122" i="1"/>
  <c r="N121" i="1"/>
  <c r="O121" i="1" s="1"/>
  <c r="L121" i="1"/>
  <c r="M121" i="1" s="1"/>
  <c r="M120" i="1"/>
  <c r="N120" i="1" s="1"/>
  <c r="J120" i="1"/>
  <c r="K120" i="1" s="1"/>
  <c r="I120" i="1"/>
  <c r="H120" i="1"/>
  <c r="O119" i="1"/>
  <c r="N119" i="1"/>
  <c r="M119" i="1"/>
  <c r="I119" i="1"/>
  <c r="J119" i="1" s="1"/>
  <c r="K119" i="1" s="1"/>
  <c r="M118" i="1"/>
  <c r="N118" i="1" s="1"/>
  <c r="O117" i="1"/>
  <c r="M117" i="1"/>
  <c r="N117" i="1" s="1"/>
  <c r="K117" i="1"/>
  <c r="J117" i="1"/>
  <c r="I117" i="1"/>
  <c r="H117" i="1"/>
  <c r="N116" i="1"/>
  <c r="O116" i="1" s="1"/>
  <c r="M116" i="1"/>
  <c r="N115" i="1"/>
  <c r="M115" i="1"/>
  <c r="M114" i="1"/>
  <c r="I114" i="1"/>
  <c r="J114" i="1" s="1"/>
  <c r="K114" i="1" s="1"/>
  <c r="L114" i="1" s="1"/>
  <c r="H114" i="1"/>
  <c r="H113" i="1"/>
  <c r="I113" i="1" s="1"/>
  <c r="J113" i="1" s="1"/>
  <c r="K113" i="1" s="1"/>
  <c r="L113" i="1" s="1"/>
  <c r="M113" i="1" s="1"/>
  <c r="O112" i="1"/>
  <c r="M112" i="1"/>
  <c r="N112" i="1" s="1"/>
  <c r="I112" i="1"/>
  <c r="J112" i="1" s="1"/>
  <c r="K112" i="1" s="1"/>
  <c r="H112" i="1"/>
  <c r="O111" i="1"/>
  <c r="N111" i="1"/>
  <c r="M111" i="1"/>
  <c r="H111" i="1"/>
  <c r="I111" i="1" s="1"/>
  <c r="J111" i="1" s="1"/>
  <c r="K111" i="1" s="1"/>
  <c r="H110" i="1"/>
  <c r="I110" i="1" s="1"/>
  <c r="J110" i="1" s="1"/>
  <c r="K110" i="1" s="1"/>
  <c r="L110" i="1" s="1"/>
  <c r="M110" i="1" s="1"/>
  <c r="M109" i="1"/>
  <c r="J109" i="1"/>
  <c r="K109" i="1" s="1"/>
  <c r="L109" i="1" s="1"/>
  <c r="H109" i="1"/>
  <c r="I109" i="1" s="1"/>
  <c r="N108" i="1"/>
  <c r="O108" i="1" s="1"/>
  <c r="M108" i="1"/>
  <c r="I108" i="1"/>
  <c r="J108" i="1" s="1"/>
  <c r="K108" i="1" s="1"/>
  <c r="H108" i="1"/>
  <c r="O107" i="1"/>
  <c r="I107" i="1"/>
  <c r="J107" i="1" s="1"/>
  <c r="K107" i="1" s="1"/>
  <c r="L107" i="1" s="1"/>
  <c r="M107" i="1" s="1"/>
  <c r="N107" i="1" s="1"/>
  <c r="H107" i="1"/>
  <c r="J106" i="1"/>
  <c r="K106" i="1" s="1"/>
  <c r="L106" i="1" s="1"/>
  <c r="M106" i="1" s="1"/>
  <c r="I106" i="1"/>
  <c r="H106" i="1"/>
  <c r="M105" i="1"/>
  <c r="N105" i="1" s="1"/>
  <c r="H105" i="1"/>
  <c r="I105" i="1" s="1"/>
  <c r="J105" i="1" s="1"/>
  <c r="K105" i="1" s="1"/>
  <c r="M104" i="1"/>
  <c r="H104" i="1"/>
  <c r="I104" i="1" s="1"/>
  <c r="J104" i="1" s="1"/>
  <c r="K104" i="1" s="1"/>
  <c r="M103" i="1"/>
  <c r="N103" i="1" s="1"/>
  <c r="I103" i="1"/>
  <c r="J103" i="1" s="1"/>
  <c r="K103" i="1" s="1"/>
  <c r="H103" i="1"/>
  <c r="J102" i="1"/>
  <c r="K102" i="1" s="1"/>
  <c r="L102" i="1" s="1"/>
  <c r="M102" i="1" s="1"/>
  <c r="I102" i="1"/>
  <c r="H102" i="1"/>
  <c r="O101" i="1"/>
  <c r="N101" i="1"/>
  <c r="M101" i="1"/>
  <c r="I101" i="1"/>
  <c r="J101" i="1" s="1"/>
  <c r="K101" i="1" s="1"/>
  <c r="H101" i="1"/>
  <c r="M100" i="1"/>
  <c r="I100" i="1"/>
  <c r="J100" i="1" s="1"/>
  <c r="K100" i="1" s="1"/>
  <c r="H100" i="1"/>
  <c r="H99" i="1"/>
  <c r="I99" i="1" s="1"/>
  <c r="J99" i="1" s="1"/>
  <c r="K99" i="1" s="1"/>
  <c r="L99" i="1" s="1"/>
  <c r="M99" i="1" s="1"/>
  <c r="M98" i="1"/>
  <c r="H98" i="1"/>
  <c r="I98" i="1" s="1"/>
  <c r="J98" i="1" s="1"/>
  <c r="K98" i="1" s="1"/>
  <c r="N97" i="1"/>
  <c r="O97" i="1" s="1"/>
  <c r="M97" i="1"/>
  <c r="N96" i="1"/>
  <c r="O96" i="1" s="1"/>
  <c r="M96" i="1"/>
  <c r="N95" i="1"/>
  <c r="O95" i="1" s="1"/>
  <c r="M95" i="1"/>
  <c r="O94" i="1"/>
  <c r="M94" i="1"/>
  <c r="N94" i="1" s="1"/>
  <c r="O93" i="1"/>
  <c r="M93" i="1"/>
  <c r="N93" i="1" s="1"/>
  <c r="H93" i="1"/>
  <c r="I93" i="1" s="1"/>
  <c r="J93" i="1" s="1"/>
  <c r="K93" i="1" s="1"/>
  <c r="N92" i="1"/>
  <c r="O92" i="1" s="1"/>
  <c r="M92" i="1"/>
  <c r="M91" i="1"/>
  <c r="N90" i="1"/>
  <c r="O90" i="1" s="1"/>
  <c r="M90" i="1"/>
  <c r="M89" i="1"/>
  <c r="N89" i="1" s="1"/>
  <c r="N88" i="1"/>
  <c r="M88" i="1"/>
  <c r="N87" i="1"/>
  <c r="O87" i="1" s="1"/>
  <c r="M87" i="1"/>
  <c r="M86" i="1"/>
  <c r="M85" i="1"/>
  <c r="J85" i="1"/>
  <c r="K85" i="1" s="1"/>
  <c r="H85" i="1"/>
  <c r="I85" i="1" s="1"/>
  <c r="K84" i="1"/>
  <c r="L84" i="1" s="1"/>
  <c r="M84" i="1" s="1"/>
  <c r="H84" i="1"/>
  <c r="I84" i="1" s="1"/>
  <c r="J84" i="1" s="1"/>
  <c r="K83" i="1"/>
  <c r="L83" i="1" s="1"/>
  <c r="M83" i="1" s="1"/>
  <c r="J83" i="1"/>
  <c r="I83" i="1"/>
  <c r="I82" i="1"/>
  <c r="J82" i="1" s="1"/>
  <c r="K82" i="1" s="1"/>
  <c r="L82" i="1" s="1"/>
  <c r="M82" i="1" s="1"/>
  <c r="H82" i="1"/>
  <c r="M81" i="1"/>
  <c r="N81" i="1" s="1"/>
  <c r="O81" i="1" s="1"/>
  <c r="H81" i="1"/>
  <c r="I81" i="1" s="1"/>
  <c r="J81" i="1" s="1"/>
  <c r="K81" i="1" s="1"/>
  <c r="M80" i="1"/>
  <c r="I80" i="1"/>
  <c r="J80" i="1" s="1"/>
  <c r="K80" i="1" s="1"/>
  <c r="H80" i="1"/>
  <c r="L79" i="1"/>
  <c r="M79" i="1" s="1"/>
  <c r="I79" i="1"/>
  <c r="J79" i="1" s="1"/>
  <c r="K79" i="1" s="1"/>
  <c r="K78" i="1"/>
  <c r="L78" i="1" s="1"/>
  <c r="M78" i="1" s="1"/>
  <c r="H78" i="1"/>
  <c r="I78" i="1" s="1"/>
  <c r="J78" i="1" s="1"/>
  <c r="K77" i="1"/>
  <c r="L77" i="1" s="1"/>
  <c r="M77" i="1" s="1"/>
  <c r="H77" i="1"/>
  <c r="I77" i="1" s="1"/>
  <c r="J77" i="1" s="1"/>
  <c r="K76" i="1"/>
  <c r="L76" i="1" s="1"/>
  <c r="M76" i="1" s="1"/>
  <c r="H76" i="1"/>
  <c r="I76" i="1" s="1"/>
  <c r="J76" i="1" s="1"/>
  <c r="N75" i="1"/>
  <c r="M75" i="1"/>
  <c r="J75" i="1"/>
  <c r="K75" i="1" s="1"/>
  <c r="H75" i="1"/>
  <c r="I75" i="1" s="1"/>
  <c r="M74" i="1"/>
  <c r="I74" i="1"/>
  <c r="J74" i="1" s="1"/>
  <c r="K74" i="1" s="1"/>
  <c r="H74" i="1"/>
  <c r="N73" i="1"/>
  <c r="O73" i="1" s="1"/>
  <c r="M73" i="1"/>
  <c r="K73" i="1"/>
  <c r="J73" i="1"/>
  <c r="H72" i="1"/>
  <c r="I72" i="1" s="1"/>
  <c r="J72" i="1" s="1"/>
  <c r="K72" i="1" s="1"/>
  <c r="L72" i="1" s="1"/>
  <c r="M72" i="1" s="1"/>
  <c r="I71" i="1"/>
  <c r="J71" i="1" s="1"/>
  <c r="K71" i="1" s="1"/>
  <c r="L71" i="1" s="1"/>
  <c r="M71" i="1" s="1"/>
  <c r="N71" i="1" s="1"/>
  <c r="H71" i="1"/>
  <c r="H70" i="1"/>
  <c r="I70" i="1" s="1"/>
  <c r="J70" i="1" s="1"/>
  <c r="K70" i="1" s="1"/>
  <c r="L70" i="1" s="1"/>
  <c r="M70" i="1" s="1"/>
  <c r="I69" i="1"/>
  <c r="J69" i="1" s="1"/>
  <c r="K69" i="1" s="1"/>
  <c r="L69" i="1" s="1"/>
  <c r="M69" i="1" s="1"/>
  <c r="M68" i="1"/>
  <c r="N68" i="1" s="1"/>
  <c r="J68" i="1"/>
  <c r="K68" i="1" s="1"/>
  <c r="L68" i="1" s="1"/>
  <c r="I68" i="1"/>
  <c r="I67" i="1"/>
  <c r="J67" i="1" s="1"/>
  <c r="K67" i="1" s="1"/>
  <c r="L67" i="1" s="1"/>
  <c r="M67" i="1" s="1"/>
  <c r="M66" i="1"/>
  <c r="N66" i="1" s="1"/>
  <c r="J66" i="1"/>
  <c r="K66" i="1" s="1"/>
  <c r="M65" i="1"/>
  <c r="J65" i="1"/>
  <c r="K65" i="1" s="1"/>
  <c r="J64" i="1"/>
  <c r="K64" i="1" s="1"/>
  <c r="L64" i="1" s="1"/>
  <c r="M64" i="1" s="1"/>
  <c r="M63" i="1"/>
  <c r="N63" i="1" s="1"/>
  <c r="K63" i="1"/>
  <c r="L63" i="1" s="1"/>
  <c r="J63" i="1"/>
  <c r="K62" i="1"/>
  <c r="L62" i="1" s="1"/>
  <c r="M62" i="1" s="1"/>
  <c r="J62" i="1"/>
  <c r="O61" i="1"/>
  <c r="M61" i="1"/>
  <c r="N61" i="1" s="1"/>
  <c r="I61" i="1"/>
  <c r="J61" i="1" s="1"/>
  <c r="K61" i="1" s="1"/>
  <c r="H61" i="1"/>
  <c r="N60" i="1"/>
  <c r="O60" i="1" s="1"/>
  <c r="M60" i="1"/>
  <c r="K60" i="1"/>
  <c r="L59" i="1"/>
  <c r="M59" i="1" s="1"/>
  <c r="J59" i="1"/>
  <c r="K59" i="1" s="1"/>
  <c r="H59" i="1"/>
  <c r="K58" i="1"/>
  <c r="L58" i="1" s="1"/>
  <c r="M58" i="1" s="1"/>
  <c r="I58" i="1"/>
  <c r="J58" i="1" s="1"/>
  <c r="H58" i="1"/>
  <c r="K57" i="1"/>
  <c r="L57" i="1" s="1"/>
  <c r="M57" i="1" s="1"/>
  <c r="I57" i="1"/>
  <c r="J57" i="1" s="1"/>
  <c r="H57" i="1"/>
  <c r="K56" i="1"/>
  <c r="L56" i="1" s="1"/>
  <c r="M56" i="1" s="1"/>
  <c r="I56" i="1"/>
  <c r="J56" i="1" s="1"/>
  <c r="H56" i="1"/>
  <c r="K55" i="1"/>
  <c r="L55" i="1" s="1"/>
  <c r="M55" i="1" s="1"/>
  <c r="I55" i="1"/>
  <c r="J55" i="1" s="1"/>
  <c r="H55" i="1"/>
  <c r="K54" i="1"/>
  <c r="L54" i="1" s="1"/>
  <c r="M54" i="1" s="1"/>
  <c r="I54" i="1"/>
  <c r="J54" i="1" s="1"/>
  <c r="H54" i="1"/>
  <c r="K53" i="1"/>
  <c r="L53" i="1" s="1"/>
  <c r="M53" i="1" s="1"/>
  <c r="I53" i="1"/>
  <c r="J53" i="1" s="1"/>
  <c r="H53" i="1"/>
  <c r="K52" i="1"/>
  <c r="L52" i="1" s="1"/>
  <c r="M52" i="1" s="1"/>
  <c r="I52" i="1"/>
  <c r="J52" i="1" s="1"/>
  <c r="H52" i="1"/>
  <c r="K51" i="1"/>
  <c r="L51" i="1" s="1"/>
  <c r="M51" i="1" s="1"/>
  <c r="I51" i="1"/>
  <c r="J51" i="1" s="1"/>
  <c r="H51" i="1"/>
  <c r="K50" i="1"/>
  <c r="L50" i="1" s="1"/>
  <c r="M50" i="1" s="1"/>
  <c r="I50" i="1"/>
  <c r="J50" i="1" s="1"/>
  <c r="H50" i="1"/>
  <c r="N49" i="1"/>
  <c r="M49" i="1"/>
  <c r="O49" i="1" s="1"/>
  <c r="J49" i="1"/>
  <c r="K49" i="1" s="1"/>
  <c r="H49" i="1"/>
  <c r="I49" i="1" s="1"/>
  <c r="M48" i="1"/>
  <c r="J48" i="1"/>
  <c r="K48" i="1" s="1"/>
  <c r="I48" i="1"/>
  <c r="H48" i="1"/>
  <c r="I47" i="1"/>
  <c r="J47" i="1" s="1"/>
  <c r="K47" i="1" s="1"/>
  <c r="L47" i="1" s="1"/>
  <c r="M47" i="1" s="1"/>
  <c r="I46" i="1"/>
  <c r="J46" i="1" s="1"/>
  <c r="K46" i="1" s="1"/>
  <c r="L46" i="1" s="1"/>
  <c r="M46" i="1" s="1"/>
  <c r="N46" i="1" s="1"/>
  <c r="H46" i="1"/>
  <c r="H45" i="1"/>
  <c r="I45" i="1" s="1"/>
  <c r="J45" i="1" s="1"/>
  <c r="K45" i="1" s="1"/>
  <c r="L45" i="1" s="1"/>
  <c r="M45" i="1" s="1"/>
  <c r="I44" i="1"/>
  <c r="J44" i="1" s="1"/>
  <c r="K44" i="1" s="1"/>
  <c r="L44" i="1" s="1"/>
  <c r="M44" i="1" s="1"/>
  <c r="N44" i="1" s="1"/>
  <c r="H44" i="1"/>
  <c r="N43" i="1"/>
  <c r="I43" i="1"/>
  <c r="J43" i="1" s="1"/>
  <c r="K43" i="1" s="1"/>
  <c r="L43" i="1" s="1"/>
  <c r="M43" i="1" s="1"/>
  <c r="H43" i="1"/>
  <c r="I42" i="1"/>
  <c r="J42" i="1" s="1"/>
  <c r="K42" i="1" s="1"/>
  <c r="L42" i="1" s="1"/>
  <c r="M42" i="1" s="1"/>
  <c r="H42" i="1"/>
  <c r="H41" i="1"/>
  <c r="I41" i="1" s="1"/>
  <c r="J41" i="1" s="1"/>
  <c r="K41" i="1" s="1"/>
  <c r="L41" i="1" s="1"/>
  <c r="M41" i="1" s="1"/>
  <c r="H40" i="1"/>
  <c r="I40" i="1" s="1"/>
  <c r="J40" i="1" s="1"/>
  <c r="K40" i="1" s="1"/>
  <c r="L40" i="1" s="1"/>
  <c r="M40" i="1" s="1"/>
  <c r="N39" i="1"/>
  <c r="O39" i="1" s="1"/>
  <c r="M39" i="1"/>
  <c r="H39" i="1"/>
  <c r="I39" i="1" s="1"/>
  <c r="J39" i="1" s="1"/>
  <c r="K39" i="1" s="1"/>
  <c r="M38" i="1"/>
  <c r="N38" i="1" s="1"/>
  <c r="I38" i="1"/>
  <c r="J38" i="1" s="1"/>
  <c r="K38" i="1" s="1"/>
  <c r="H38" i="1"/>
  <c r="I37" i="1"/>
  <c r="J37" i="1" s="1"/>
  <c r="K37" i="1" s="1"/>
  <c r="L37" i="1" s="1"/>
  <c r="M37" i="1" s="1"/>
  <c r="H37" i="1"/>
  <c r="I36" i="1"/>
  <c r="J36" i="1" s="1"/>
  <c r="K36" i="1" s="1"/>
  <c r="L36" i="1" s="1"/>
  <c r="M36" i="1" s="1"/>
  <c r="H36" i="1"/>
  <c r="M35" i="1"/>
  <c r="L35" i="1"/>
  <c r="I35" i="1"/>
  <c r="J35" i="1" s="1"/>
  <c r="K35" i="1" s="1"/>
  <c r="H35" i="1"/>
  <c r="I34" i="1"/>
  <c r="J34" i="1" s="1"/>
  <c r="K34" i="1" s="1"/>
  <c r="L34" i="1" s="1"/>
  <c r="M34" i="1" s="1"/>
  <c r="H34" i="1"/>
  <c r="H33" i="1"/>
  <c r="O32" i="1"/>
  <c r="N32" i="1"/>
  <c r="M32" i="1"/>
  <c r="J32" i="1"/>
  <c r="K32" i="1" s="1"/>
  <c r="H32" i="1"/>
  <c r="I32" i="1" s="1"/>
  <c r="M31" i="1"/>
  <c r="I31" i="1"/>
  <c r="J31" i="1" s="1"/>
  <c r="K31" i="1" s="1"/>
  <c r="H31" i="1"/>
  <c r="L30" i="1"/>
  <c r="M30" i="1" s="1"/>
  <c r="H30" i="1"/>
  <c r="I30" i="1" s="1"/>
  <c r="J29" i="1"/>
  <c r="K29" i="1" s="1"/>
  <c r="L29" i="1" s="1"/>
  <c r="M29" i="1" s="1"/>
  <c r="H29" i="1"/>
  <c r="I29" i="1" s="1"/>
  <c r="H28" i="1"/>
  <c r="I28" i="1" s="1"/>
  <c r="J28" i="1" s="1"/>
  <c r="K28" i="1" s="1"/>
  <c r="L28" i="1" s="1"/>
  <c r="M28" i="1" s="1"/>
  <c r="J27" i="1"/>
  <c r="K27" i="1" s="1"/>
  <c r="L27" i="1" s="1"/>
  <c r="M27" i="1" s="1"/>
  <c r="H27" i="1"/>
  <c r="I27" i="1" s="1"/>
  <c r="J26" i="1"/>
  <c r="K26" i="1" s="1"/>
  <c r="L26" i="1" s="1"/>
  <c r="M26" i="1" s="1"/>
  <c r="H26" i="1"/>
  <c r="I26" i="1" s="1"/>
  <c r="J25" i="1"/>
  <c r="K25" i="1" s="1"/>
  <c r="L25" i="1" s="1"/>
  <c r="M25" i="1" s="1"/>
  <c r="H25" i="1"/>
  <c r="I25" i="1" s="1"/>
  <c r="H24" i="1"/>
  <c r="I24" i="1" s="1"/>
  <c r="J24" i="1" s="1"/>
  <c r="K24" i="1" s="1"/>
  <c r="L24" i="1" s="1"/>
  <c r="M24" i="1" s="1"/>
  <c r="J23" i="1"/>
  <c r="K23" i="1" s="1"/>
  <c r="L23" i="1" s="1"/>
  <c r="M23" i="1" s="1"/>
  <c r="H23" i="1"/>
  <c r="I23" i="1" s="1"/>
  <c r="J22" i="1"/>
  <c r="K22" i="1" s="1"/>
  <c r="L22" i="1" s="1"/>
  <c r="M22" i="1" s="1"/>
  <c r="H22" i="1"/>
  <c r="I22" i="1" s="1"/>
  <c r="J21" i="1"/>
  <c r="K21" i="1" s="1"/>
  <c r="L21" i="1" s="1"/>
  <c r="M21" i="1" s="1"/>
  <c r="H21" i="1"/>
  <c r="I21" i="1" s="1"/>
  <c r="H20" i="1"/>
  <c r="I20" i="1" s="1"/>
  <c r="J20" i="1" s="1"/>
  <c r="K20" i="1" s="1"/>
  <c r="L20" i="1" s="1"/>
  <c r="M20" i="1" s="1"/>
  <c r="I19" i="1"/>
  <c r="J19" i="1" s="1"/>
  <c r="K19" i="1" s="1"/>
  <c r="L19" i="1" s="1"/>
  <c r="M19" i="1" s="1"/>
  <c r="O19" i="1" s="1"/>
  <c r="H19" i="1"/>
  <c r="H18" i="1"/>
  <c r="I18" i="1" s="1"/>
  <c r="J18" i="1" s="1"/>
  <c r="K18" i="1" s="1"/>
  <c r="L18" i="1" s="1"/>
  <c r="M18" i="1" s="1"/>
  <c r="O18" i="1" s="1"/>
  <c r="J17" i="1"/>
  <c r="K17" i="1" s="1"/>
  <c r="L17" i="1" s="1"/>
  <c r="M17" i="1" s="1"/>
  <c r="O17" i="1" s="1"/>
  <c r="I17" i="1"/>
  <c r="H17" i="1"/>
  <c r="H16" i="1"/>
  <c r="I16" i="1" s="1"/>
  <c r="J16" i="1" s="1"/>
  <c r="K16" i="1" s="1"/>
  <c r="L16" i="1" s="1"/>
  <c r="M16" i="1" s="1"/>
  <c r="O16" i="1" s="1"/>
  <c r="I14" i="1"/>
  <c r="J14" i="1" s="1"/>
  <c r="K14" i="1" s="1"/>
  <c r="L14" i="1" s="1"/>
  <c r="M14" i="1" s="1"/>
  <c r="O14" i="1" s="1"/>
  <c r="H14" i="1"/>
  <c r="H13" i="1"/>
  <c r="I13" i="1" s="1"/>
  <c r="J13" i="1" s="1"/>
  <c r="K13" i="1" s="1"/>
  <c r="L13" i="1" s="1"/>
  <c r="M13" i="1" s="1"/>
  <c r="O13" i="1" s="1"/>
  <c r="J12" i="1"/>
  <c r="K12" i="1" s="1"/>
  <c r="L12" i="1" s="1"/>
  <c r="M12" i="1" s="1"/>
  <c r="O12" i="1" s="1"/>
  <c r="I12" i="1"/>
  <c r="I11" i="1"/>
  <c r="J11" i="1" s="1"/>
  <c r="K11" i="1" s="1"/>
  <c r="L11" i="1" s="1"/>
  <c r="M11" i="1" s="1"/>
  <c r="O11" i="1" s="1"/>
  <c r="H11" i="1"/>
  <c r="J9" i="1"/>
  <c r="K9" i="1" s="1"/>
  <c r="L9" i="1" s="1"/>
  <c r="M9" i="1" s="1"/>
  <c r="O9" i="1" s="1"/>
  <c r="I9" i="1"/>
  <c r="H9" i="1"/>
  <c r="H8" i="1"/>
  <c r="H15" i="1" s="1"/>
  <c r="I15" i="1" s="1"/>
  <c r="J15" i="1" s="1"/>
  <c r="K15" i="1" s="1"/>
  <c r="L15" i="1" s="1"/>
  <c r="M15" i="1" s="1"/>
  <c r="O15" i="1" s="1"/>
  <c r="N25" i="1" l="1"/>
  <c r="O25" i="1"/>
  <c r="O52" i="1"/>
  <c r="N52" i="1"/>
  <c r="N78" i="1"/>
  <c r="O78" i="1" s="1"/>
  <c r="N21" i="1"/>
  <c r="O21" i="1" s="1"/>
  <c r="N30" i="1"/>
  <c r="O30" i="1" s="1"/>
  <c r="O55" i="1"/>
  <c r="N55" i="1"/>
  <c r="N82" i="1"/>
  <c r="O82" i="1"/>
  <c r="N144" i="1"/>
  <c r="O144" i="1" s="1"/>
  <c r="N26" i="1"/>
  <c r="O26" i="1"/>
  <c r="R33" i="1"/>
  <c r="N36" i="1"/>
  <c r="O36" i="1"/>
  <c r="N50" i="1"/>
  <c r="O50" i="1" s="1"/>
  <c r="N58" i="1"/>
  <c r="O58" i="1" s="1"/>
  <c r="N64" i="1"/>
  <c r="O64" i="1"/>
  <c r="N99" i="1"/>
  <c r="O99" i="1" s="1"/>
  <c r="N110" i="1"/>
  <c r="O110" i="1" s="1"/>
  <c r="N53" i="1"/>
  <c r="O53" i="1" s="1"/>
  <c r="N27" i="1"/>
  <c r="O27" i="1" s="1"/>
  <c r="O31" i="1"/>
  <c r="N34" i="1"/>
  <c r="O34" i="1" s="1"/>
  <c r="N45" i="1"/>
  <c r="O45" i="1" s="1"/>
  <c r="N56" i="1"/>
  <c r="O56" i="1" s="1"/>
  <c r="N70" i="1"/>
  <c r="O70" i="1" s="1"/>
  <c r="N76" i="1"/>
  <c r="O76" i="1" s="1"/>
  <c r="N23" i="1"/>
  <c r="O23" i="1"/>
  <c r="N28" i="1"/>
  <c r="O28" i="1"/>
  <c r="N51" i="1"/>
  <c r="O51" i="1" s="1"/>
  <c r="N59" i="1"/>
  <c r="O59" i="1" s="1"/>
  <c r="N40" i="1"/>
  <c r="O40" i="1" s="1"/>
  <c r="N37" i="1"/>
  <c r="O37" i="1" s="1"/>
  <c r="N24" i="1"/>
  <c r="O24" i="1"/>
  <c r="N77" i="1"/>
  <c r="O77" i="1" s="1"/>
  <c r="N146" i="1"/>
  <c r="O146" i="1" s="1"/>
  <c r="N22" i="1"/>
  <c r="O22" i="1"/>
  <c r="N113" i="1"/>
  <c r="O113" i="1"/>
  <c r="N41" i="1"/>
  <c r="O41" i="1" s="1"/>
  <c r="N54" i="1"/>
  <c r="O54" i="1" s="1"/>
  <c r="N62" i="1"/>
  <c r="O62" i="1" s="1"/>
  <c r="N84" i="1"/>
  <c r="O84" i="1" s="1"/>
  <c r="N20" i="1"/>
  <c r="O20" i="1"/>
  <c r="N29" i="1"/>
  <c r="O29" i="1"/>
  <c r="N47" i="1"/>
  <c r="O47" i="1"/>
  <c r="N57" i="1"/>
  <c r="O57" i="1" s="1"/>
  <c r="N67" i="1"/>
  <c r="O67" i="1" s="1"/>
  <c r="N72" i="1"/>
  <c r="O72" i="1" s="1"/>
  <c r="N147" i="1"/>
  <c r="O147" i="1" s="1"/>
  <c r="N83" i="1"/>
  <c r="O83" i="1" s="1"/>
  <c r="O91" i="1"/>
  <c r="N114" i="1"/>
  <c r="O114" i="1" s="1"/>
  <c r="O136" i="1"/>
  <c r="N136" i="1"/>
  <c r="N145" i="1"/>
  <c r="O145" i="1" s="1"/>
  <c r="O148" i="1"/>
  <c r="N148" i="1"/>
  <c r="N166" i="1"/>
  <c r="O166" i="1" s="1"/>
  <c r="O171" i="1"/>
  <c r="N171" i="1"/>
  <c r="N207" i="1"/>
  <c r="O207" i="1" s="1"/>
  <c r="O272" i="1"/>
  <c r="N272" i="1"/>
  <c r="O296" i="1"/>
  <c r="M296" i="1"/>
  <c r="O312" i="1"/>
  <c r="M312" i="1"/>
  <c r="I8" i="1"/>
  <c r="J8" i="1" s="1"/>
  <c r="K8" i="1" s="1"/>
  <c r="L8" i="1" s="1"/>
  <c r="M8" i="1" s="1"/>
  <c r="O8" i="1" s="1"/>
  <c r="N31" i="1"/>
  <c r="I33" i="1"/>
  <c r="J33" i="1" s="1"/>
  <c r="K33" i="1" s="1"/>
  <c r="L33" i="1" s="1"/>
  <c r="M33" i="1" s="1"/>
  <c r="N35" i="1"/>
  <c r="O35" i="1" s="1"/>
  <c r="O38" i="1"/>
  <c r="O75" i="1"/>
  <c r="N79" i="1"/>
  <c r="O79" i="1" s="1"/>
  <c r="N91" i="1"/>
  <c r="N106" i="1"/>
  <c r="O106" i="1" s="1"/>
  <c r="O115" i="1"/>
  <c r="O131" i="1"/>
  <c r="N143" i="1"/>
  <c r="O143" i="1"/>
  <c r="N154" i="1"/>
  <c r="O154" i="1" s="1"/>
  <c r="N184" i="1"/>
  <c r="O184" i="1" s="1"/>
  <c r="N187" i="1"/>
  <c r="O187" i="1" s="1"/>
  <c r="N190" i="1"/>
  <c r="O190" i="1"/>
  <c r="N279" i="1"/>
  <c r="O279" i="1" s="1"/>
  <c r="O46" i="1"/>
  <c r="N124" i="1"/>
  <c r="O124" i="1" s="1"/>
  <c r="O337" i="1"/>
  <c r="M337" i="1"/>
  <c r="O68" i="1"/>
  <c r="O88" i="1"/>
  <c r="N100" i="1"/>
  <c r="O100" i="1" s="1"/>
  <c r="O122" i="1"/>
  <c r="N126" i="1"/>
  <c r="O126" i="1"/>
  <c r="O129" i="1"/>
  <c r="N196" i="1"/>
  <c r="O196" i="1" s="1"/>
  <c r="N199" i="1"/>
  <c r="O199" i="1" s="1"/>
  <c r="N256" i="1"/>
  <c r="O256" i="1" s="1"/>
  <c r="N266" i="1"/>
  <c r="O266" i="1"/>
  <c r="M315" i="1"/>
  <c r="M324" i="1"/>
  <c r="O324" i="1"/>
  <c r="O329" i="1"/>
  <c r="M329" i="1"/>
  <c r="O66" i="1"/>
  <c r="H10" i="1"/>
  <c r="I10" i="1" s="1"/>
  <c r="J10" i="1" s="1"/>
  <c r="K10" i="1" s="1"/>
  <c r="L10" i="1" s="1"/>
  <c r="M10" i="1" s="1"/>
  <c r="O10" i="1" s="1"/>
  <c r="N102" i="1"/>
  <c r="O102" i="1" s="1"/>
  <c r="N132" i="1"/>
  <c r="O132" i="1" s="1"/>
  <c r="N137" i="1"/>
  <c r="O137" i="1" s="1"/>
  <c r="N175" i="1"/>
  <c r="O175" i="1"/>
  <c r="N182" i="1"/>
  <c r="O182" i="1" s="1"/>
  <c r="N202" i="1"/>
  <c r="O202" i="1"/>
  <c r="O315" i="1"/>
  <c r="O44" i="1"/>
  <c r="O63" i="1"/>
  <c r="N141" i="1"/>
  <c r="O141" i="1" s="1"/>
  <c r="O205" i="1"/>
  <c r="N205" i="1"/>
  <c r="Q33" i="1"/>
  <c r="N42" i="1"/>
  <c r="O42" i="1" s="1"/>
  <c r="N69" i="1"/>
  <c r="O69" i="1" s="1"/>
  <c r="N80" i="1"/>
  <c r="O80" i="1" s="1"/>
  <c r="O105" i="1"/>
  <c r="N109" i="1"/>
  <c r="O109" i="1" s="1"/>
  <c r="O120" i="1"/>
  <c r="N179" i="1"/>
  <c r="O179" i="1" s="1"/>
  <c r="O221" i="1"/>
  <c r="N221" i="1"/>
  <c r="O48" i="1"/>
  <c r="N134" i="1"/>
  <c r="O134" i="1" s="1"/>
  <c r="O318" i="1"/>
  <c r="M318" i="1"/>
  <c r="O74" i="1"/>
  <c r="N74" i="1"/>
  <c r="N130" i="1"/>
  <c r="O130" i="1" s="1"/>
  <c r="N135" i="1"/>
  <c r="O135" i="1" s="1"/>
  <c r="O142" i="1"/>
  <c r="N168" i="1"/>
  <c r="O168" i="1" s="1"/>
  <c r="N176" i="1"/>
  <c r="O176" i="1" s="1"/>
  <c r="O71" i="1"/>
  <c r="N104" i="1"/>
  <c r="O104" i="1" s="1"/>
  <c r="O43" i="1"/>
  <c r="N85" i="1"/>
  <c r="O85" i="1" s="1"/>
  <c r="N125" i="1"/>
  <c r="O125" i="1" s="1"/>
  <c r="O133" i="1"/>
  <c r="O140" i="1"/>
  <c r="N151" i="1"/>
  <c r="O151" i="1" s="1"/>
  <c r="N209" i="1"/>
  <c r="O209" i="1" s="1"/>
  <c r="N217" i="1"/>
  <c r="O217" i="1" s="1"/>
  <c r="O306" i="1"/>
  <c r="M306" i="1"/>
  <c r="O164" i="1"/>
  <c r="O229" i="1"/>
  <c r="N237" i="1"/>
  <c r="O237" i="1" s="1"/>
  <c r="O310" i="1"/>
  <c r="M310" i="1"/>
  <c r="O319" i="1"/>
  <c r="M319" i="1"/>
  <c r="O332" i="1"/>
  <c r="M332" i="1"/>
  <c r="N215" i="1"/>
  <c r="O215" i="1"/>
  <c r="N269" i="1"/>
  <c r="O269" i="1" s="1"/>
  <c r="M297" i="1"/>
  <c r="O297" i="1"/>
  <c r="M321" i="1"/>
  <c r="O127" i="1"/>
  <c r="O161" i="1"/>
  <c r="O194" i="1"/>
  <c r="O210" i="1"/>
  <c r="N261" i="1"/>
  <c r="O261" i="1" s="1"/>
  <c r="O321" i="1"/>
  <c r="O153" i="1"/>
  <c r="N174" i="1"/>
  <c r="O174" i="1" s="1"/>
  <c r="N195" i="1"/>
  <c r="O195" i="1" s="1"/>
  <c r="O198" i="1"/>
  <c r="N198" i="1"/>
  <c r="O203" i="1"/>
  <c r="O285" i="1"/>
  <c r="O299" i="1"/>
  <c r="M299" i="1"/>
  <c r="O302" i="1"/>
  <c r="M302" i="1"/>
  <c r="N48" i="1"/>
  <c r="N65" i="1"/>
  <c r="O65" i="1" s="1"/>
  <c r="N86" i="1"/>
  <c r="O86" i="1" s="1"/>
  <c r="O89" i="1"/>
  <c r="N98" i="1"/>
  <c r="O98" i="1" s="1"/>
  <c r="O128" i="1"/>
  <c r="N153" i="1"/>
  <c r="O156" i="1"/>
  <c r="N156" i="1"/>
  <c r="O213" i="1"/>
  <c r="N213" i="1"/>
  <c r="O223" i="1"/>
  <c r="N223" i="1"/>
  <c r="O233" i="1"/>
  <c r="N233" i="1"/>
  <c r="N262" i="1"/>
  <c r="O262" i="1"/>
  <c r="N271" i="1"/>
  <c r="O271" i="1" s="1"/>
  <c r="O277" i="1"/>
  <c r="N277" i="1"/>
  <c r="N286" i="1"/>
  <c r="O286" i="1" s="1"/>
  <c r="O303" i="1"/>
  <c r="M303" i="1"/>
  <c r="M317" i="1"/>
  <c r="O317" i="1"/>
  <c r="O103" i="1"/>
  <c r="O118" i="1"/>
  <c r="O123" i="1"/>
  <c r="N128" i="1"/>
  <c r="O160" i="1"/>
  <c r="N211" i="1"/>
  <c r="O211" i="1" s="1"/>
  <c r="N224" i="1"/>
  <c r="O224" i="1" s="1"/>
  <c r="N236" i="1"/>
  <c r="O236" i="1" s="1"/>
  <c r="N263" i="1"/>
  <c r="O263" i="1" s="1"/>
  <c r="N282" i="1"/>
  <c r="O282" i="1" s="1"/>
  <c r="N239" i="1"/>
  <c r="O239" i="1" s="1"/>
  <c r="O244" i="1"/>
  <c r="O276" i="1"/>
  <c r="N283" i="1"/>
  <c r="O283" i="1" s="1"/>
  <c r="N186" i="1"/>
  <c r="O186" i="1" s="1"/>
  <c r="N244" i="1"/>
  <c r="O257" i="1"/>
  <c r="N260" i="1"/>
  <c r="O260" i="1" s="1"/>
  <c r="O307" i="1"/>
  <c r="M307" i="1"/>
  <c r="M326" i="1"/>
  <c r="O178" i="1"/>
  <c r="O181" i="1"/>
  <c r="O204" i="1"/>
  <c r="N204" i="1"/>
  <c r="O253" i="1"/>
  <c r="N255" i="1"/>
  <c r="O255" i="1" s="1"/>
  <c r="O298" i="1"/>
  <c r="M298" i="1"/>
  <c r="O313" i="1"/>
  <c r="M323" i="1"/>
  <c r="O323" i="1"/>
  <c r="O326" i="1"/>
  <c r="O334" i="1"/>
  <c r="M334" i="1"/>
  <c r="N150" i="1"/>
  <c r="O150" i="1" s="1"/>
  <c r="O155" i="1"/>
  <c r="N178" i="1"/>
  <c r="N181" i="1"/>
  <c r="N183" i="1"/>
  <c r="O183" i="1" s="1"/>
  <c r="N192" i="1"/>
  <c r="O192" i="1" s="1"/>
  <c r="N210" i="1"/>
  <c r="N214" i="1"/>
  <c r="O214" i="1" s="1"/>
  <c r="O222" i="1"/>
  <c r="N234" i="1"/>
  <c r="O234" i="1" s="1"/>
  <c r="O287" i="1"/>
  <c r="M301" i="1"/>
  <c r="O301" i="1"/>
  <c r="O308" i="1"/>
  <c r="O314" i="1"/>
  <c r="M314" i="1"/>
  <c r="M320" i="1"/>
  <c r="O320" i="1"/>
  <c r="M327" i="1"/>
  <c r="O327" i="1"/>
  <c r="M331" i="1"/>
  <c r="N161" i="1"/>
  <c r="N165" i="1"/>
  <c r="O165" i="1" s="1"/>
  <c r="O185" i="1"/>
  <c r="N188" i="1"/>
  <c r="O188" i="1" s="1"/>
  <c r="N197" i="1"/>
  <c r="O197" i="1" s="1"/>
  <c r="N208" i="1"/>
  <c r="O208" i="1" s="1"/>
  <c r="N222" i="1"/>
  <c r="O230" i="1"/>
  <c r="O275" i="1"/>
  <c r="N281" i="1"/>
  <c r="O281" i="1" s="1"/>
  <c r="N284" i="1"/>
  <c r="O284" i="1" s="1"/>
  <c r="N287" i="1"/>
  <c r="O304" i="1"/>
  <c r="M308" i="1"/>
  <c r="M311" i="1"/>
  <c r="O328" i="1"/>
  <c r="M328" i="1"/>
  <c r="O331" i="1"/>
  <c r="M335" i="1"/>
  <c r="O335" i="1"/>
  <c r="N169" i="1"/>
  <c r="O169" i="1" s="1"/>
  <c r="O191" i="1"/>
  <c r="O225" i="1"/>
  <c r="O227" i="1"/>
  <c r="O238" i="1"/>
  <c r="N275" i="1"/>
  <c r="N278" i="1"/>
  <c r="O278" i="1" s="1"/>
  <c r="M305" i="1"/>
  <c r="O305" i="1"/>
  <c r="O311" i="1"/>
  <c r="M336" i="1"/>
  <c r="O336" i="1"/>
  <c r="O220" i="1"/>
  <c r="O322" i="1"/>
  <c r="M322" i="1"/>
  <c r="O330" i="1"/>
  <c r="M330" i="1"/>
  <c r="O338" i="1"/>
  <c r="M338" i="1"/>
  <c r="M325" i="1"/>
  <c r="M333" i="1"/>
  <c r="O274" i="1"/>
  <c r="N276" i="1"/>
  <c r="N285" i="1"/>
  <c r="O300" i="1"/>
  <c r="O316" i="1"/>
  <c r="O325" i="1"/>
  <c r="O333" i="1"/>
  <c r="O219" i="1"/>
  <c r="O309" i="1"/>
  <c r="O33" i="1" l="1"/>
  <c r="N33" i="1"/>
</calcChain>
</file>

<file path=xl/sharedStrings.xml><?xml version="1.0" encoding="utf-8"?>
<sst xmlns="http://schemas.openxmlformats.org/spreadsheetml/2006/main" count="380" uniqueCount="298">
  <si>
    <t>!KHEIS MUNISIPALITEIT</t>
  </si>
  <si>
    <t>TARIEWELYS 2023/2024</t>
  </si>
  <si>
    <t>BESKRYWING</t>
  </si>
  <si>
    <t>2017/2018</t>
  </si>
  <si>
    <t>2018/2019</t>
  </si>
  <si>
    <t>2019/2020</t>
  </si>
  <si>
    <t>2020/2021</t>
  </si>
  <si>
    <t>2021/2022</t>
  </si>
  <si>
    <t>2022/2023</t>
  </si>
  <si>
    <t>2023/2024</t>
  </si>
  <si>
    <t>BTW</t>
  </si>
  <si>
    <t>Totale Tarief</t>
  </si>
  <si>
    <t>R</t>
  </si>
  <si>
    <t>Eiendomsbelasting (Ratio tot Residens Tarief)</t>
  </si>
  <si>
    <t>Residens erwe  c/R1 (Ratio 1: 1)</t>
  </si>
  <si>
    <t>Besigheids erwe  c/R1 (Ratio 1: 1.25)</t>
  </si>
  <si>
    <t>Leë erwe Besigheid en Res c/R1 (Ratio 1: 2)</t>
  </si>
  <si>
    <t xml:space="preserve">Landbou grond c/R </t>
  </si>
  <si>
    <t>Landbou doeleindes (Ratio 1: 0.0006)</t>
  </si>
  <si>
    <t>Besigheidsgebruik (Ratio 1: 0.8)</t>
  </si>
  <si>
    <t>(Dominante gebruik nywerheid, besigheid, verblyf en weermag)</t>
  </si>
  <si>
    <t>Publieke Infrastruktuur  c/R (Ratio 1: ,25)</t>
  </si>
  <si>
    <t>(Kragvoorsiening, Spoorweë, Paaie en Besproeiingskanaal)</t>
  </si>
  <si>
    <t>Vergunde gebruik (Tarief per maand)</t>
  </si>
  <si>
    <t>(Nie dominante gebruik ander dan sonering)</t>
  </si>
  <si>
    <t>Sanitasie (Suigtenk Verwyderings)</t>
  </si>
  <si>
    <t>Woonhuise per vrag</t>
  </si>
  <si>
    <t>Besighede/ skool per maand</t>
  </si>
  <si>
    <t>Woonhuis per addisionele vrag</t>
  </si>
  <si>
    <t>Add. Verwydering</t>
  </si>
  <si>
    <t>3 Kubieke meter</t>
  </si>
  <si>
    <t>4 Kubieke meter</t>
  </si>
  <si>
    <t>6 Kubieke meter</t>
  </si>
  <si>
    <t>8 Kubieke meter</t>
  </si>
  <si>
    <t>Spesiale uitroep/ Na ure koste plus vrag</t>
  </si>
  <si>
    <t>Abbattoir</t>
  </si>
  <si>
    <t>Kontrakteurs</t>
  </si>
  <si>
    <t>Vullisverwydering</t>
  </si>
  <si>
    <t>Woonhuise per maand</t>
  </si>
  <si>
    <t>Besighede per maand</t>
  </si>
  <si>
    <t>Besighede per addisionele vrag</t>
  </si>
  <si>
    <t>Tuinvullis per vrag</t>
  </si>
  <si>
    <t>Bouafval per vrag</t>
  </si>
  <si>
    <t>Water</t>
  </si>
  <si>
    <t>Deposito's - Residensieel</t>
  </si>
  <si>
    <t xml:space="preserve">                     - Besighede </t>
  </si>
  <si>
    <t>Aansluitingsfooi - gedienste erwe</t>
  </si>
  <si>
    <t xml:space="preserve">                               - ongedienste erwe</t>
  </si>
  <si>
    <t xml:space="preserve">Vaste Maandelikse heffing </t>
  </si>
  <si>
    <t>Vaste maandelikse heffing (Abbattoir)</t>
  </si>
  <si>
    <t>Foutiewe Meters( 7 Eenhede)</t>
  </si>
  <si>
    <t>Gesuiwerde water - Residensieel</t>
  </si>
  <si>
    <t>0 - 6 Kl</t>
  </si>
  <si>
    <t xml:space="preserve">7 - 15 Kl </t>
  </si>
  <si>
    <t>16 - 40 Kl</t>
  </si>
  <si>
    <t>41 - 80 Kl</t>
  </si>
  <si>
    <t>80 - 100 KL</t>
  </si>
  <si>
    <t>101 - 150 Kl</t>
  </si>
  <si>
    <t>151 - 200 KL</t>
  </si>
  <si>
    <t>201 KL +</t>
  </si>
  <si>
    <t>Skole en Koshuis</t>
  </si>
  <si>
    <t>Privaat verkope - (Contrators)</t>
  </si>
  <si>
    <t xml:space="preserve">Gesuiwerde water </t>
  </si>
  <si>
    <t>Skole - Per Liter</t>
  </si>
  <si>
    <t>Besigheid - Per Liter</t>
  </si>
  <si>
    <t>Abator - Per Liter</t>
  </si>
  <si>
    <t>Rou water</t>
  </si>
  <si>
    <t>Rou water - self gepomp</t>
  </si>
  <si>
    <t>Abattoir - Per Liter</t>
  </si>
  <si>
    <t>Heraansluiting - Residensieel(Wanbetaling)</t>
  </si>
  <si>
    <t xml:space="preserve">                      - Besighede</t>
  </si>
  <si>
    <t>Beskikbaarheidsgelde</t>
  </si>
  <si>
    <t>Vullis</t>
  </si>
  <si>
    <t>Sanitasie</t>
  </si>
  <si>
    <t>Konstante Fooi</t>
  </si>
  <si>
    <t>Administrasie Fooi</t>
  </si>
  <si>
    <t>Per huis</t>
  </si>
  <si>
    <t xml:space="preserve"> Huur Meentgrond - per eienaar /maand</t>
  </si>
  <si>
    <t xml:space="preserve"> Huur Besigheidsgrond - per maand</t>
  </si>
  <si>
    <t xml:space="preserve"> Huur Landbougrond - per maand</t>
  </si>
  <si>
    <t>Prepaid elektrisiteit</t>
  </si>
  <si>
    <t>Eenhede</t>
  </si>
  <si>
    <t>Adresbevestiging</t>
  </si>
  <si>
    <t>Per Brief</t>
  </si>
  <si>
    <t>CSD Databasis form vanaf internet</t>
  </si>
  <si>
    <t>Per Blad</t>
  </si>
  <si>
    <t>Subsidie (Equitable Share)</t>
  </si>
  <si>
    <t>Biblioteek</t>
  </si>
  <si>
    <t>Boetes per dag laat</t>
  </si>
  <si>
    <t>Smouslisensies</t>
  </si>
  <si>
    <t>Per lisensie</t>
  </si>
  <si>
    <t>Kosverkope per dag</t>
  </si>
  <si>
    <t>Kosverkope per maand</t>
  </si>
  <si>
    <t>Klerasie per dag</t>
  </si>
  <si>
    <t>Klerasie per maand</t>
  </si>
  <si>
    <t>Nie inwoners addisionele heffing van</t>
  </si>
  <si>
    <t>Per dag</t>
  </si>
  <si>
    <t>Per maand</t>
  </si>
  <si>
    <t>Handelslisensie</t>
  </si>
  <si>
    <t>Winkels</t>
  </si>
  <si>
    <t>Groot maat verskaffers</t>
  </si>
  <si>
    <t>Rente op Verbruikersrekeninge</t>
  </si>
  <si>
    <t>Rente per jaar</t>
  </si>
  <si>
    <t>Hersonerings</t>
  </si>
  <si>
    <t>Advertensiekostes</t>
  </si>
  <si>
    <t>Aansoek om hersonering</t>
  </si>
  <si>
    <t xml:space="preserve">Bouplangelde </t>
  </si>
  <si>
    <t>Residensieel</t>
  </si>
  <si>
    <t>Planfooie - Basies</t>
  </si>
  <si>
    <t>1 - 50 m</t>
  </si>
  <si>
    <t>51 - 100 m</t>
  </si>
  <si>
    <t>101 - 150 m</t>
  </si>
  <si>
    <t>151 - 200 m</t>
  </si>
  <si>
    <t>201 - 300 m</t>
  </si>
  <si>
    <t>301 - 400 m</t>
  </si>
  <si>
    <t>401 - 500 m</t>
  </si>
  <si>
    <t xml:space="preserve"> Bo 500 m</t>
  </si>
  <si>
    <t>Besigheid</t>
  </si>
  <si>
    <t>Bousand</t>
  </si>
  <si>
    <t>Aflewering per km</t>
  </si>
  <si>
    <t>Verkope per vrag</t>
  </si>
  <si>
    <t>Fakse/Fotostate</t>
  </si>
  <si>
    <t>Fakse - ontvang</t>
  </si>
  <si>
    <t xml:space="preserve">          - gestuur</t>
  </si>
  <si>
    <t>Fotostate - A4</t>
  </si>
  <si>
    <t>Fotostate - A3</t>
  </si>
  <si>
    <t>Fotostate - A1</t>
  </si>
  <si>
    <t>Uitklaring-/waardasiesertifikate/Soneringsertifikaat</t>
  </si>
  <si>
    <t>Per sertifikaat</t>
  </si>
  <si>
    <t>Huurgeld</t>
  </si>
  <si>
    <t>Sale - Kleuterskole</t>
  </si>
  <si>
    <t>Kantoor (x1 )</t>
  </si>
  <si>
    <t>Kantoor (x2 )</t>
  </si>
  <si>
    <t>Kantoor (x 3)</t>
  </si>
  <si>
    <t>Addisionele kantore</t>
  </si>
  <si>
    <t>Begrafnisonderneming - Groblershoop</t>
  </si>
  <si>
    <t>Lykshuis - Brandboom</t>
  </si>
  <si>
    <t>Dept Welsyn</t>
  </si>
  <si>
    <t>Tegniese Kantoor - Groblershoop</t>
  </si>
  <si>
    <t>Kliniek - Brandboom</t>
  </si>
  <si>
    <t>Woonstel - Brandboom</t>
  </si>
  <si>
    <t>Padstal</t>
  </si>
  <si>
    <t>Raadsaal vergaderings</t>
  </si>
  <si>
    <t>Biblioteek saal</t>
  </si>
  <si>
    <t>Sament menger per dag</t>
  </si>
  <si>
    <t>Rotte</t>
  </si>
  <si>
    <t>Opsoekfooi</t>
  </si>
  <si>
    <t>NAVIS</t>
  </si>
  <si>
    <t>Grafte</t>
  </si>
  <si>
    <t>Per graf</t>
  </si>
  <si>
    <t>Gemeenskapsale</t>
  </si>
  <si>
    <t>(Brandboom, Wegdraai , Grootdrink &amp; Topline)</t>
  </si>
  <si>
    <t>Deposito</t>
  </si>
  <si>
    <t>Produkte verkopings</t>
  </si>
  <si>
    <t>Kerke</t>
  </si>
  <si>
    <t>Instansies</t>
  </si>
  <si>
    <t>Kongresse</t>
  </si>
  <si>
    <t>Publieke Vergaderings</t>
  </si>
  <si>
    <t>Danspartye</t>
  </si>
  <si>
    <t>Onthale</t>
  </si>
  <si>
    <t>Dinees</t>
  </si>
  <si>
    <t>Huwelike</t>
  </si>
  <si>
    <t>Konserte</t>
  </si>
  <si>
    <t>Liefdadigheid</t>
  </si>
  <si>
    <t>Oefening</t>
  </si>
  <si>
    <t>Opvoering</t>
  </si>
  <si>
    <t>Kerke / Begrafnisse</t>
  </si>
  <si>
    <t>Sportstadion</t>
  </si>
  <si>
    <t>Deposito per Sporttoernooi</t>
  </si>
  <si>
    <t>Deposito per funksie</t>
  </si>
  <si>
    <t>Dagtarief per uur</t>
  </si>
  <si>
    <t>Aandtarief per uur</t>
  </si>
  <si>
    <t>Leë erwe - Verkoopprys</t>
  </si>
  <si>
    <t>Besigheidserwe</t>
  </si>
  <si>
    <t>Alle Dorpe bedrag per m2</t>
  </si>
  <si>
    <t>Nuwe erwe (Werklike opmeetkoste plus)</t>
  </si>
  <si>
    <t>Residensieël</t>
  </si>
  <si>
    <t>Stand Plase (Uitgesluit Groblershoop)</t>
  </si>
  <si>
    <t xml:space="preserve">Groblershoop standplase </t>
  </si>
  <si>
    <t>Kerkerwe</t>
  </si>
  <si>
    <t>Alle Dorpe</t>
  </si>
  <si>
    <t>Tender Deposito</t>
  </si>
  <si>
    <t>Per Tender (nie terugbetaalbaar)</t>
  </si>
  <si>
    <t>ITEM/APPLICATION TYPE</t>
  </si>
  <si>
    <t>ITEM</t>
  </si>
  <si>
    <t xml:space="preserve">CHARGES AND FEES PAYABLE TO KHEIS LOCAL </t>
  </si>
  <si>
    <t>RATE</t>
  </si>
  <si>
    <t xml:space="preserve">MUNICIPALITY FOR THE EXAMINATION AND APPROVAL OF </t>
  </si>
  <si>
    <t>BUILDING PLANS AN CONSIDERATION OF ALL APPLICATION TYPES</t>
  </si>
  <si>
    <t>Rezoning/Incorporation</t>
  </si>
  <si>
    <t>30.1</t>
  </si>
  <si>
    <t>Per single stand or farm portion</t>
  </si>
  <si>
    <t>30.2</t>
  </si>
  <si>
    <t>Every additional stand to the first stand or farm portion</t>
  </si>
  <si>
    <t>Comments in respect of applications for Liquor Licences</t>
  </si>
  <si>
    <t>Per application</t>
  </si>
  <si>
    <t>Consideration of Section 70 (2) Applications ITO Spluma Bylaw (Clearance Certificates)</t>
  </si>
  <si>
    <t>Approval of a Temporary Land Use (Maximum permissible period of 2 Calendar weeks or part thereof)</t>
  </si>
  <si>
    <t>Per calendar week or part thereof</t>
  </si>
  <si>
    <t>Subdivision of any Land</t>
  </si>
  <si>
    <t>34.1</t>
  </si>
  <si>
    <t>For first 5 Portions</t>
  </si>
  <si>
    <t>for the first 5 Portions</t>
  </si>
  <si>
    <t>34.2</t>
  </si>
  <si>
    <t>After first 5 Portions, for every additional land portion</t>
  </si>
  <si>
    <t>for every additional portion</t>
  </si>
  <si>
    <t>Excision of an Agricultural Holding</t>
  </si>
  <si>
    <t>Consolidation of land</t>
  </si>
  <si>
    <t>Removal, Amendment, Suspension of a restrictive or obsolete condition, servitude or reservation against the Title Deed of Land</t>
  </si>
  <si>
    <t>Amendment or Cancellation of a General Plan of a Township</t>
  </si>
  <si>
    <t>Material Amendments to Original Application prior to Approval/Refusal</t>
  </si>
  <si>
    <t>50% of original application fee</t>
  </si>
  <si>
    <t>Permanent Closure of a Public Place</t>
  </si>
  <si>
    <t>Per closure</t>
  </si>
  <si>
    <t>Application for Building line Relaxation</t>
  </si>
  <si>
    <t>Per Application</t>
  </si>
  <si>
    <t>The provision of Zoning or any other Certificate</t>
  </si>
  <si>
    <t>Per Certificate</t>
  </si>
  <si>
    <t>Development on Communal Land</t>
  </si>
  <si>
    <t>Map 3's done by the Municipality on behalf of an applicant only after Per Complete Set of Map approval of an Amendment Scheme 3's</t>
  </si>
  <si>
    <t>44.1</t>
  </si>
  <si>
    <t>1 to 100 erven</t>
  </si>
  <si>
    <t>44.2</t>
  </si>
  <si>
    <t>101 to 200 erven</t>
  </si>
  <si>
    <t>44.3</t>
  </si>
  <si>
    <t>201 to 500 erven</t>
  </si>
  <si>
    <t>44.4</t>
  </si>
  <si>
    <t>501 to 1000 erven</t>
  </si>
  <si>
    <t>Should any applicant fail to submit the final Map 3's, 30 days after the corrections have been furnished to them, the municipality will effect the corrections at the prescribed tariffs as detailed under 44 above at the costs of the applicant</t>
  </si>
  <si>
    <t>As per Item 46</t>
  </si>
  <si>
    <t>Public Hearing and Inspection fees</t>
  </si>
  <si>
    <t>Per Hearing/Inspection</t>
  </si>
  <si>
    <t>Application for the Relaxation of the Height Restriction</t>
  </si>
  <si>
    <t>Reasons for Council's Decision</t>
  </si>
  <si>
    <t>Application for the amendment of the Council's Spatial Development Framework</t>
  </si>
  <si>
    <t>Any other application not specified elsewhere in these tariffs</t>
  </si>
  <si>
    <t>Application for the extension of the validity period of an application</t>
  </si>
  <si>
    <t>For the re-issuing of any letter of approval of any application type</t>
  </si>
  <si>
    <t>Per letter</t>
  </si>
  <si>
    <t>Section 92 Certificate</t>
  </si>
  <si>
    <t>Calculation of Service Contributions without submission of an Amendment Scheme application</t>
  </si>
  <si>
    <t>Way Leave application (Application to determine where Council's services are located for a specific area where new services are to be installed)</t>
  </si>
  <si>
    <t>Application sink of borehole</t>
  </si>
  <si>
    <t>Application to purchase or utilize a stand or any portion of Council's Property</t>
  </si>
  <si>
    <t>Determination of a zoning where no other documentary proof of the approved Land Use Rights are available</t>
  </si>
  <si>
    <t>Per property</t>
  </si>
  <si>
    <t>Application in terms of Section 160(7) of the SPLUMA Bylaw [Application for Land Use Rights on Communal Land]</t>
  </si>
  <si>
    <t>A4 Photostat or Plan Printer – Copy</t>
  </si>
  <si>
    <t>Per Copy</t>
  </si>
  <si>
    <t>A3 Photostat or Plan Printer – Copy</t>
  </si>
  <si>
    <t>A2 Photostat or Plan Printer – Copy</t>
  </si>
  <si>
    <t>A1 Photostat or Plan Printer – Copy</t>
  </si>
  <si>
    <t>A0 Photostat or Plan Printer – Copy</t>
  </si>
  <si>
    <t>Town map: Kheis Local Municipal Area (Big 4 x A0 with farm subdivisions)</t>
  </si>
  <si>
    <t>Per 4 x A0 Sheets</t>
  </si>
  <si>
    <t>Town map: Kheis Local Municipal Area (Small 1 x A0 without farm subdivisions)</t>
  </si>
  <si>
    <t>Per A0 Copy</t>
  </si>
  <si>
    <t>Town map:  (1 x A0)</t>
  </si>
  <si>
    <t>Town map: (1 x A0)</t>
  </si>
  <si>
    <t>Town map: (2 x A0)</t>
  </si>
  <si>
    <t>Per 2 x A0 Sheets</t>
  </si>
  <si>
    <t>Town map: (4 x A0)</t>
  </si>
  <si>
    <t>Printing of A0 Map (Greyscale Only)</t>
  </si>
  <si>
    <t>Per Sheet</t>
  </si>
  <si>
    <t>Printing of A1 Map (Greyscale Only)</t>
  </si>
  <si>
    <t>Printing of A2 Map (Greyscale Only)</t>
  </si>
  <si>
    <t>Printing of A3 Map (Greyscale Only)</t>
  </si>
  <si>
    <t>Printing of A4 Map (Greyscale Only)</t>
  </si>
  <si>
    <t>Printing of A0 Map (Colour Map with area fills)</t>
  </si>
  <si>
    <t>Printing of A1 Map (Colour Map with area fills)</t>
  </si>
  <si>
    <t>Printing of A2 Map (Colour Map with area fills)</t>
  </si>
  <si>
    <t>Printing of A3 Map (Colour Map with area fills)</t>
  </si>
  <si>
    <t>Printing of A4 Map (Colour Map with area fills)</t>
  </si>
  <si>
    <t>Sale of Colour Aerial Photography at scale of 1 : 5000 with or without 1m Contours per A4 sheet (electronic provision included but excluding cost storage device)</t>
  </si>
  <si>
    <t>Per A4 Sheet</t>
  </si>
  <si>
    <t>Provision of any electronic Maps or Plans (e-mail or  storage device)</t>
  </si>
  <si>
    <t>Per Provision</t>
  </si>
  <si>
    <t>Street Guide Book</t>
  </si>
  <si>
    <t>Per Book</t>
  </si>
  <si>
    <t>Consent Use Notice for placement on the property</t>
  </si>
  <si>
    <t>Per Notice</t>
  </si>
  <si>
    <t>Information fee per stand</t>
  </si>
  <si>
    <t>Per Stand</t>
  </si>
  <si>
    <t>Old black and white aerial photography with contour information per A4 sheet at a Scale 1 : 2000 (electronic provision included)</t>
  </si>
  <si>
    <t>Application for the Special Consent of the Council in terms of Clause 17  Town Planning Scheme</t>
  </si>
  <si>
    <t>Street Guide</t>
  </si>
  <si>
    <t>Per Street Guide</t>
  </si>
  <si>
    <t>Application for the consideration of a Site Development Plan</t>
  </si>
  <si>
    <t>Per Site Development Plan</t>
  </si>
  <si>
    <t>Topocadastral Information per A4 Scale 1 : 10 000</t>
  </si>
  <si>
    <t>Topocadastral Information per A4 Scale 1 : 2 000</t>
  </si>
  <si>
    <t>Topocadastral Information per A4 Copy (any other scale)</t>
  </si>
  <si>
    <t>Application for the erection of a second dwelling</t>
  </si>
  <si>
    <t>Deeds Search Including the printing of a Title Deed</t>
  </si>
  <si>
    <t>Per land parcel</t>
  </si>
  <si>
    <t>Copy of the Town Planning Scheme or Land Use Management Scheme</t>
  </si>
  <si>
    <t>(Scheme Book Only)</t>
  </si>
  <si>
    <t>2023/24 FEE PAYABLE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</si>
</sst>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 #,##0.00_ ;_ * \-#,##0.00_ ;_ * &quot;-&quot;??_ ;_ @_ "/>
    <numFmt numFmtId="165" formatCode="_ * #,##0_ ;_ * \-#,##0_ ;_ * &quot;-&quot;_ ;_ @_ "/>
    <numFmt numFmtId="166" formatCode="_ * #,##0.00_ ;_ * \-#,##0.00_ ;_ * &quot;-&quot;_ ;_ @_ "/>
    <numFmt numFmtId="167" formatCode="_ * #,##0.0000_ ;_ * \-#,##0.0000_ ;_ * &quot;-&quot;??_ ;_ @_ "/>
    <numFmt numFmtId="168" formatCode="_ * #,##0.0000_ ;_ * \-#,##0.0000_ ;_ * &quot;-&quot;_ ;_ @_ "/>
    <numFmt numFmtId="169" formatCode="_ * #,##0.000_ ;_ * \-#,##0.000_ ;_ * &quot;-&quot;_ ;_ @_ "/>
    <numFmt numFmtId="170" formatCode="_-* #,##0.0000_-;\-* #,##0.0000_-;_-* &quot;-&quot;????_-;_-@_-"/>
    <numFmt numFmtId="171" formatCode="_ * #,##0.00000_ ;_ * \-#,##0.00000_ ;_ * &quot;-&quot;??_ ;_ @_ "/>
    <numFmt numFmtId="172" formatCode="_ * #,##0.000000_ ;_ * \-#,##0.000000_ ;_ * &quot;-&quot;??_ ;_ @_ "/>
    <numFmt numFmtId="173" formatCode="_ * #,##0.0000000_ ;_ * \-#,##0.0000000_ ;_ * &quot;-&quot;??_ ;_ @_ "/>
    <numFmt numFmtId="174" formatCode="_ * #,##0.000000_ ;_ * \-#,##0.000000_ ;_ * &quot;-&quot;_ ;_ @_ "/>
    <numFmt numFmtId="175" formatCode="_-* #,##0_-;\-* #,##0_-;_-* &quot;-&quot;??_-;_-@_-"/>
    <numFmt numFmtId="176" formatCode="#,##0_ ;\-#,##0\ "/>
    <numFmt numFmtId="177" formatCode="_-* #,##0.000_-;\-* #,##0.000_-;_-* &quot;-&quot;??_-;_-@_-"/>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rial"/>
      <family val="2"/>
    </font>
    <font>
      <sz val="10"/>
      <name val="Arial"/>
      <family val="2"/>
    </font>
    <font>
      <b/>
      <sz val="10"/>
      <color theme="1"/>
      <name val="Arial"/>
      <family val="2"/>
    </font>
    <font>
      <b/>
      <sz val="12"/>
      <color theme="1"/>
      <name val="Arial"/>
      <family val="2"/>
    </font>
    <font>
      <b/>
      <u/>
      <sz val="10"/>
      <color theme="1"/>
      <name val="Arial"/>
      <family val="2"/>
    </font>
    <font>
      <sz val="10"/>
      <color theme="1"/>
      <name val="Arial"/>
      <family val="2"/>
    </font>
    <font>
      <i/>
      <sz val="11"/>
      <color theme="1"/>
      <name val="Aptos Narrow"/>
      <family val="2"/>
      <scheme val="minor"/>
    </font>
    <font>
      <u/>
      <sz val="10"/>
      <color theme="1"/>
      <name val="Arial"/>
      <family val="2"/>
    </font>
    <font>
      <u/>
      <sz val="11"/>
      <color indexed="8"/>
      <name val="Aptos Narrow"/>
      <family val="2"/>
      <scheme val="minor"/>
    </font>
    <font>
      <b/>
      <u/>
      <sz val="11"/>
      <color theme="1"/>
      <name val="Aptos Narrow"/>
      <family val="2"/>
      <scheme val="minor"/>
    </font>
    <font>
      <b/>
      <sz val="10"/>
      <color rgb="FF000000"/>
      <name val="Tahoma"/>
      <family val="2"/>
    </font>
    <font>
      <sz val="10"/>
      <color rgb="FF000000"/>
      <name val="Tahoma"/>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164" fontId="4"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25">
    <xf numFmtId="0" fontId="0" fillId="0" borderId="0" xfId="0"/>
    <xf numFmtId="0" fontId="1" fillId="0" borderId="0" xfId="1"/>
    <xf numFmtId="0" fontId="3" fillId="0" borderId="0" xfId="1" applyFont="1" applyAlignment="1">
      <alignment horizontal="left"/>
    </xf>
    <xf numFmtId="0" fontId="3" fillId="0" borderId="0" xfId="1" applyFont="1"/>
    <xf numFmtId="164" fontId="0" fillId="0" borderId="0" xfId="2" applyFont="1" applyFill="1"/>
    <xf numFmtId="164" fontId="1" fillId="0" borderId="0" xfId="2" applyFont="1" applyFill="1"/>
    <xf numFmtId="165" fontId="1" fillId="0" borderId="0" xfId="1" applyNumberFormat="1"/>
    <xf numFmtId="0" fontId="5" fillId="0" borderId="0" xfId="1" applyFont="1"/>
    <xf numFmtId="0" fontId="5" fillId="0" borderId="0" xfId="1" applyFont="1" applyAlignment="1">
      <alignment horizontal="right"/>
    </xf>
    <xf numFmtId="0" fontId="6" fillId="0" borderId="0" xfId="1" applyFont="1"/>
    <xf numFmtId="0" fontId="6" fillId="0" borderId="0" xfId="1" applyFont="1" applyAlignment="1">
      <alignment horizontal="right"/>
    </xf>
    <xf numFmtId="164" fontId="0" fillId="0" borderId="0" xfId="3" applyNumberFormat="1" applyFont="1" applyFill="1"/>
    <xf numFmtId="164" fontId="1" fillId="0" borderId="0" xfId="3" applyNumberFormat="1" applyFont="1" applyFill="1"/>
    <xf numFmtId="165" fontId="0" fillId="0" borderId="0" xfId="3" applyNumberFormat="1" applyFont="1" applyFill="1"/>
    <xf numFmtId="0" fontId="1" fillId="0" borderId="0" xfId="1" applyAlignment="1">
      <alignment horizontal="right"/>
    </xf>
    <xf numFmtId="0" fontId="1" fillId="0" borderId="1" xfId="1" applyBorder="1"/>
    <xf numFmtId="0" fontId="7" fillId="0" borderId="1" xfId="1" applyFont="1" applyBorder="1"/>
    <xf numFmtId="0" fontId="7" fillId="0" borderId="1" xfId="1" applyFont="1" applyBorder="1" applyAlignment="1">
      <alignment horizontal="right"/>
    </xf>
    <xf numFmtId="164" fontId="5" fillId="0" borderId="1" xfId="2" quotePrefix="1" applyFont="1" applyFill="1" applyBorder="1" applyAlignment="1">
      <alignment horizontal="center"/>
    </xf>
    <xf numFmtId="0" fontId="5" fillId="0" borderId="1" xfId="2" quotePrefix="1" applyNumberFormat="1" applyFont="1" applyFill="1" applyBorder="1" applyAlignment="1">
      <alignment horizontal="center"/>
    </xf>
    <xf numFmtId="165" fontId="5" fillId="0" borderId="1" xfId="2" quotePrefix="1" applyNumberFormat="1" applyFont="1" applyFill="1" applyBorder="1" applyAlignment="1">
      <alignment horizontal="center"/>
    </xf>
    <xf numFmtId="13" fontId="5" fillId="0" borderId="1" xfId="2" quotePrefix="1" applyNumberFormat="1" applyFont="1" applyFill="1" applyBorder="1" applyAlignment="1">
      <alignment horizontal="center"/>
    </xf>
    <xf numFmtId="165" fontId="5" fillId="0" borderId="1" xfId="1" applyNumberFormat="1" applyFont="1" applyBorder="1" applyAlignment="1">
      <alignment horizontal="center"/>
    </xf>
    <xf numFmtId="166" fontId="5" fillId="0" borderId="1" xfId="1" applyNumberFormat="1" applyFont="1" applyBorder="1"/>
    <xf numFmtId="164" fontId="5" fillId="0" borderId="1" xfId="2" applyFont="1" applyFill="1" applyBorder="1" applyAlignment="1">
      <alignment horizontal="center"/>
    </xf>
    <xf numFmtId="164" fontId="8" fillId="0" borderId="1" xfId="2" applyFont="1" applyFill="1" applyBorder="1" applyAlignment="1">
      <alignment horizontal="center"/>
    </xf>
    <xf numFmtId="165" fontId="8" fillId="0" borderId="1" xfId="2" applyNumberFormat="1" applyFont="1" applyFill="1" applyBorder="1" applyAlignment="1">
      <alignment horizontal="center"/>
    </xf>
    <xf numFmtId="165" fontId="5" fillId="0" borderId="1" xfId="2" applyNumberFormat="1" applyFont="1" applyFill="1" applyBorder="1" applyAlignment="1">
      <alignment horizontal="center"/>
    </xf>
    <xf numFmtId="166" fontId="5" fillId="0" borderId="1" xfId="2" applyNumberFormat="1" applyFont="1" applyFill="1" applyBorder="1" applyAlignment="1">
      <alignment horizontal="center"/>
    </xf>
    <xf numFmtId="0" fontId="1" fillId="0" borderId="1" xfId="1" applyBorder="1" applyAlignment="1">
      <alignment horizontal="right"/>
    </xf>
    <xf numFmtId="164" fontId="0" fillId="0" borderId="1" xfId="2" applyFont="1" applyFill="1" applyBorder="1"/>
    <xf numFmtId="164" fontId="1" fillId="0" borderId="1" xfId="2" applyFont="1" applyFill="1" applyBorder="1"/>
    <xf numFmtId="165" fontId="1" fillId="0" borderId="1" xfId="2" applyNumberFormat="1" applyFont="1" applyFill="1" applyBorder="1"/>
    <xf numFmtId="165" fontId="1" fillId="0" borderId="1" xfId="1" applyNumberFormat="1" applyBorder="1"/>
    <xf numFmtId="166" fontId="1" fillId="0" borderId="1" xfId="1" applyNumberFormat="1" applyBorder="1"/>
    <xf numFmtId="0" fontId="1" fillId="0" borderId="1" xfId="1" applyBorder="1" applyAlignment="1">
      <alignment horizontal="left"/>
    </xf>
    <xf numFmtId="167" fontId="0" fillId="0" borderId="1" xfId="2" applyNumberFormat="1" applyFont="1" applyFill="1" applyBorder="1" applyAlignment="1">
      <alignment horizontal="right"/>
    </xf>
    <xf numFmtId="167" fontId="1" fillId="0" borderId="1" xfId="2" applyNumberFormat="1" applyFont="1" applyFill="1" applyBorder="1" applyAlignment="1">
      <alignment horizontal="right"/>
    </xf>
    <xf numFmtId="168" fontId="1" fillId="0" borderId="1" xfId="2" applyNumberFormat="1" applyFont="1" applyFill="1" applyBorder="1" applyAlignment="1">
      <alignment horizontal="right"/>
    </xf>
    <xf numFmtId="165" fontId="1" fillId="0" borderId="1" xfId="1" applyNumberFormat="1" applyBorder="1" applyAlignment="1">
      <alignment horizontal="right"/>
    </xf>
    <xf numFmtId="169" fontId="1" fillId="0" borderId="1" xfId="1" applyNumberFormat="1" applyBorder="1"/>
    <xf numFmtId="170" fontId="1" fillId="0" borderId="0" xfId="1" applyNumberFormat="1"/>
    <xf numFmtId="171" fontId="0" fillId="0" borderId="1" xfId="2" applyNumberFormat="1" applyFont="1" applyFill="1" applyBorder="1" applyAlignment="1">
      <alignment horizontal="right"/>
    </xf>
    <xf numFmtId="0" fontId="2" fillId="0" borderId="2" xfId="1" applyFont="1" applyBorder="1" applyAlignment="1">
      <alignment horizontal="left"/>
    </xf>
    <xf numFmtId="0" fontId="2" fillId="0" borderId="3" xfId="1" applyFont="1" applyBorder="1" applyAlignment="1">
      <alignment horizontal="left"/>
    </xf>
    <xf numFmtId="0" fontId="2" fillId="0" borderId="4" xfId="1" applyFont="1" applyBorder="1" applyAlignment="1">
      <alignment horizontal="left"/>
    </xf>
    <xf numFmtId="167" fontId="1" fillId="0" borderId="1" xfId="1" applyNumberFormat="1" applyBorder="1"/>
    <xf numFmtId="171" fontId="1" fillId="0" borderId="1" xfId="2" applyNumberFormat="1" applyFont="1" applyFill="1" applyBorder="1" applyAlignment="1">
      <alignment horizontal="right"/>
    </xf>
    <xf numFmtId="0" fontId="1" fillId="0" borderId="5" xfId="1" applyBorder="1"/>
    <xf numFmtId="172" fontId="0" fillId="0" borderId="1" xfId="2" applyNumberFormat="1" applyFont="1" applyFill="1" applyBorder="1" applyAlignment="1">
      <alignment horizontal="right"/>
    </xf>
    <xf numFmtId="173" fontId="1" fillId="0" borderId="1" xfId="2" applyNumberFormat="1" applyFont="1" applyFill="1" applyBorder="1" applyAlignment="1">
      <alignment horizontal="right"/>
    </xf>
    <xf numFmtId="174" fontId="1" fillId="0" borderId="1" xfId="2" applyNumberFormat="1" applyFont="1" applyFill="1" applyBorder="1" applyAlignment="1">
      <alignment horizontal="right"/>
    </xf>
    <xf numFmtId="0" fontId="9" fillId="0" borderId="1" xfId="1" applyFont="1" applyBorder="1"/>
    <xf numFmtId="164" fontId="0" fillId="0" borderId="1" xfId="2" applyFont="1" applyFill="1" applyBorder="1" applyAlignment="1">
      <alignment horizontal="right"/>
    </xf>
    <xf numFmtId="165" fontId="1" fillId="0" borderId="1" xfId="2" applyNumberFormat="1" applyFont="1" applyFill="1" applyBorder="1" applyAlignment="1">
      <alignment horizontal="right"/>
    </xf>
    <xf numFmtId="166" fontId="1" fillId="0" borderId="1" xfId="2" applyNumberFormat="1" applyFont="1" applyFill="1" applyBorder="1" applyAlignment="1">
      <alignment horizontal="right"/>
    </xf>
    <xf numFmtId="164" fontId="1" fillId="0" borderId="1" xfId="2" applyFont="1" applyFill="1" applyBorder="1" applyAlignment="1">
      <alignment horizontal="right"/>
    </xf>
    <xf numFmtId="43" fontId="1" fillId="0" borderId="1" xfId="3" applyFont="1" applyFill="1" applyBorder="1" applyAlignment="1">
      <alignment horizontal="right"/>
    </xf>
    <xf numFmtId="175" fontId="1" fillId="0" borderId="1" xfId="3" applyNumberFormat="1" applyFont="1" applyFill="1" applyBorder="1" applyAlignment="1">
      <alignment horizontal="right"/>
    </xf>
    <xf numFmtId="43" fontId="0" fillId="0" borderId="0" xfId="3" applyFont="1" applyFill="1"/>
    <xf numFmtId="43" fontId="1" fillId="0" borderId="0" xfId="1" applyNumberFormat="1"/>
    <xf numFmtId="176" fontId="1" fillId="0" borderId="0" xfId="1" applyNumberFormat="1"/>
    <xf numFmtId="0" fontId="10" fillId="0" borderId="2" xfId="1" applyFont="1" applyBorder="1" applyAlignment="1">
      <alignment horizontal="left"/>
    </xf>
    <xf numFmtId="0" fontId="10" fillId="0" borderId="4" xfId="1" applyFont="1" applyBorder="1" applyAlignment="1">
      <alignment horizontal="left"/>
    </xf>
    <xf numFmtId="0" fontId="10" fillId="0" borderId="1" xfId="1" applyFont="1" applyBorder="1"/>
    <xf numFmtId="164" fontId="1" fillId="0" borderId="0" xfId="1" applyNumberFormat="1"/>
    <xf numFmtId="0" fontId="1" fillId="0" borderId="2" xfId="1" applyBorder="1" applyAlignment="1">
      <alignment horizontal="left"/>
    </xf>
    <xf numFmtId="0" fontId="1" fillId="0" borderId="4" xfId="1" applyBorder="1"/>
    <xf numFmtId="177" fontId="1" fillId="0" borderId="1" xfId="3" applyNumberFormat="1" applyFont="1" applyFill="1" applyBorder="1" applyAlignment="1">
      <alignment horizontal="right"/>
    </xf>
    <xf numFmtId="0" fontId="11" fillId="0" borderId="2" xfId="1" applyFont="1" applyBorder="1" applyAlignment="1">
      <alignment horizontal="left"/>
    </xf>
    <xf numFmtId="0" fontId="11" fillId="0" borderId="4" xfId="1" applyFont="1" applyBorder="1" applyAlignment="1">
      <alignment horizontal="left"/>
    </xf>
    <xf numFmtId="43" fontId="0" fillId="0" borderId="0" xfId="3" applyFont="1" applyFill="1" applyBorder="1"/>
    <xf numFmtId="0" fontId="1" fillId="0" borderId="0" xfId="1" applyAlignment="1">
      <alignment horizontal="left"/>
    </xf>
    <xf numFmtId="0" fontId="7" fillId="0" borderId="0" xfId="1" applyFont="1"/>
    <xf numFmtId="165" fontId="8" fillId="0" borderId="0" xfId="1" applyNumberFormat="1" applyFont="1"/>
    <xf numFmtId="10" fontId="1" fillId="0" borderId="0" xfId="1" applyNumberFormat="1"/>
    <xf numFmtId="0" fontId="12" fillId="0" borderId="1" xfId="1" applyFont="1" applyBorder="1"/>
    <xf numFmtId="0" fontId="12" fillId="0" borderId="1" xfId="1" applyFont="1" applyBorder="1" applyAlignment="1">
      <alignment horizontal="left"/>
    </xf>
    <xf numFmtId="0" fontId="8" fillId="0" borderId="1" xfId="1" applyFont="1" applyBorder="1"/>
    <xf numFmtId="0" fontId="8" fillId="0" borderId="1" xfId="1" applyFont="1" applyBorder="1" applyAlignment="1">
      <alignment horizontal="right"/>
    </xf>
    <xf numFmtId="0" fontId="8" fillId="0" borderId="0" xfId="1" applyFont="1"/>
    <xf numFmtId="43" fontId="8" fillId="0" borderId="0" xfId="1" applyNumberFormat="1" applyFont="1"/>
    <xf numFmtId="43" fontId="8" fillId="0" borderId="0" xfId="3" applyFont="1" applyFill="1"/>
    <xf numFmtId="0" fontId="1" fillId="0" borderId="2" xfId="1" applyBorder="1" applyAlignment="1">
      <alignment horizontal="left"/>
    </xf>
    <xf numFmtId="0" fontId="1" fillId="0" borderId="4" xfId="1" applyBorder="1" applyAlignment="1">
      <alignment horizontal="left"/>
    </xf>
    <xf numFmtId="164" fontId="1" fillId="0" borderId="1" xfId="4" applyNumberFormat="1" applyFill="1" applyBorder="1"/>
    <xf numFmtId="165" fontId="0" fillId="0" borderId="1" xfId="4" applyNumberFormat="1" applyFont="1" applyFill="1" applyBorder="1"/>
    <xf numFmtId="164" fontId="1" fillId="0" borderId="1" xfId="4" applyNumberFormat="1" applyFont="1" applyFill="1" applyBorder="1"/>
    <xf numFmtId="0" fontId="2" fillId="0" borderId="1" xfId="1" applyFont="1" applyBorder="1" applyAlignment="1">
      <alignment horizontal="right"/>
    </xf>
    <xf numFmtId="0" fontId="7" fillId="0" borderId="1" xfId="1" applyFont="1" applyBorder="1" applyAlignment="1">
      <alignment horizontal="left"/>
    </xf>
    <xf numFmtId="0" fontId="13" fillId="0" borderId="0" xfId="1" applyFont="1" applyAlignment="1">
      <alignment horizontal="left"/>
    </xf>
    <xf numFmtId="0" fontId="13" fillId="0" borderId="6" xfId="1" applyFont="1" applyBorder="1" applyAlignment="1">
      <alignment horizontal="right" vertical="center" wrapText="1"/>
    </xf>
    <xf numFmtId="0" fontId="13" fillId="0" borderId="1"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7" xfId="1" applyFont="1" applyBorder="1" applyAlignment="1">
      <alignment horizontal="right" vertical="center" wrapText="1"/>
    </xf>
    <xf numFmtId="0" fontId="13" fillId="0" borderId="7" xfId="1" applyFont="1" applyBorder="1" applyAlignment="1">
      <alignment horizontal="center" vertical="center" wrapText="1"/>
    </xf>
    <xf numFmtId="0" fontId="13" fillId="0" borderId="8" xfId="1" applyFont="1" applyBorder="1" applyAlignment="1">
      <alignment horizontal="right" vertical="center" wrapText="1"/>
    </xf>
    <xf numFmtId="0" fontId="13" fillId="0" borderId="8" xfId="1" applyFont="1" applyBorder="1" applyAlignment="1">
      <alignment horizontal="center" vertical="center" wrapText="1"/>
    </xf>
    <xf numFmtId="0" fontId="14" fillId="0" borderId="1" xfId="1" applyFont="1" applyBorder="1" applyAlignment="1">
      <alignment horizontal="right" vertical="center" wrapText="1"/>
    </xf>
    <xf numFmtId="0" fontId="14" fillId="0" borderId="2" xfId="1" applyFont="1" applyBorder="1" applyAlignment="1">
      <alignment vertical="center" wrapText="1"/>
    </xf>
    <xf numFmtId="0" fontId="14" fillId="0" borderId="4" xfId="1" applyFont="1" applyBorder="1" applyAlignment="1">
      <alignment vertical="center" wrapText="1"/>
    </xf>
    <xf numFmtId="0" fontId="14" fillId="0" borderId="1" xfId="1" applyFont="1" applyBorder="1" applyAlignment="1">
      <alignment vertical="center" wrapText="1"/>
    </xf>
    <xf numFmtId="43" fontId="0" fillId="0" borderId="1" xfId="3" applyFont="1" applyFill="1" applyBorder="1"/>
    <xf numFmtId="175" fontId="0" fillId="0" borderId="1" xfId="3" applyNumberFormat="1" applyFont="1" applyFill="1" applyBorder="1" applyAlignment="1">
      <alignment horizontal="right"/>
    </xf>
    <xf numFmtId="175" fontId="0" fillId="0" borderId="1" xfId="3" applyNumberFormat="1" applyFont="1" applyFill="1" applyBorder="1"/>
    <xf numFmtId="0" fontId="1" fillId="0" borderId="0" xfId="1" applyAlignment="1">
      <alignment horizontal="center"/>
    </xf>
    <xf numFmtId="0" fontId="14" fillId="0" borderId="1" xfId="1" applyFont="1" applyBorder="1" applyAlignment="1">
      <alignment horizontal="center" vertical="center" wrapText="1"/>
    </xf>
    <xf numFmtId="164" fontId="1" fillId="0" borderId="1" xfId="2" applyFont="1" applyFill="1" applyBorder="1" applyAlignment="1">
      <alignment horizontal="center"/>
    </xf>
    <xf numFmtId="43" fontId="0" fillId="0" borderId="0" xfId="3" applyFont="1" applyFill="1" applyAlignment="1">
      <alignment horizontal="center"/>
    </xf>
    <xf numFmtId="43" fontId="0" fillId="0" borderId="1" xfId="3" applyFont="1" applyFill="1" applyBorder="1" applyAlignment="1">
      <alignment horizontal="right"/>
    </xf>
    <xf numFmtId="0" fontId="14" fillId="0" borderId="1" xfId="1" applyFont="1" applyBorder="1" applyAlignment="1">
      <alignment horizontal="justify" vertical="center" wrapText="1"/>
    </xf>
    <xf numFmtId="43" fontId="14" fillId="0" borderId="1" xfId="3" applyFont="1" applyFill="1" applyBorder="1" applyAlignment="1">
      <alignment vertical="center" wrapText="1"/>
    </xf>
    <xf numFmtId="0" fontId="14" fillId="0" borderId="2" xfId="1" applyFont="1" applyBorder="1" applyAlignment="1">
      <alignment horizontal="left" vertical="center" wrapText="1"/>
    </xf>
    <xf numFmtId="0" fontId="14" fillId="0" borderId="3" xfId="1" applyFont="1" applyBorder="1" applyAlignment="1">
      <alignment horizontal="left" vertical="center" wrapText="1"/>
    </xf>
    <xf numFmtId="0" fontId="14" fillId="0" borderId="4" xfId="1" applyFont="1" applyBorder="1" applyAlignment="1">
      <alignment horizontal="left" vertical="center" wrapText="1"/>
    </xf>
    <xf numFmtId="0" fontId="14" fillId="0" borderId="1" xfId="1" applyFont="1" applyBorder="1" applyAlignment="1">
      <alignment horizontal="left" vertical="center" wrapText="1"/>
    </xf>
    <xf numFmtId="164" fontId="1" fillId="0" borderId="1" xfId="2" applyFont="1" applyFill="1" applyBorder="1" applyAlignment="1">
      <alignment horizontal="left" vertical="center"/>
    </xf>
    <xf numFmtId="0" fontId="1" fillId="0" borderId="0" xfId="1" applyAlignment="1">
      <alignment horizontal="left" vertical="center"/>
    </xf>
    <xf numFmtId="43" fontId="0" fillId="0" borderId="0" xfId="3" applyFont="1" applyFill="1" applyAlignment="1">
      <alignment horizontal="left" vertical="center"/>
    </xf>
    <xf numFmtId="165" fontId="1" fillId="0" borderId="1" xfId="1" applyNumberFormat="1" applyBorder="1" applyAlignment="1">
      <alignment horizontal="left" vertical="center"/>
    </xf>
    <xf numFmtId="164" fontId="1" fillId="0" borderId="1" xfId="3" applyNumberFormat="1" applyFont="1" applyFill="1" applyBorder="1" applyAlignment="1">
      <alignment horizontal="right"/>
    </xf>
    <xf numFmtId="0" fontId="14" fillId="0" borderId="6" xfId="1" applyFont="1" applyBorder="1" applyAlignment="1">
      <alignment horizontal="right" vertical="center" wrapText="1"/>
    </xf>
    <xf numFmtId="0" fontId="14" fillId="0" borderId="6" xfId="1" applyFont="1" applyBorder="1" applyAlignment="1">
      <alignment vertical="center" wrapText="1"/>
    </xf>
    <xf numFmtId="0" fontId="14" fillId="0" borderId="8" xfId="1" applyFont="1" applyBorder="1" applyAlignment="1">
      <alignment horizontal="right" vertical="center" wrapText="1"/>
    </xf>
    <xf numFmtId="0" fontId="14" fillId="0" borderId="8" xfId="1" applyFont="1" applyBorder="1" applyAlignment="1">
      <alignment vertical="center" wrapText="1"/>
    </xf>
  </cellXfs>
  <cellStyles count="5">
    <cellStyle name="Comma 2" xfId="2" xr:uid="{A8985988-D734-49B7-BE46-009A1C927F3C}"/>
    <cellStyle name="Comma 4" xfId="3" xr:uid="{026D9458-7689-426F-BEA6-359DCC0E38B1}"/>
    <cellStyle name="Normal" xfId="0" builtinId="0"/>
    <cellStyle name="Normal 2" xfId="1" xr:uid="{E8E8D56D-1DDC-4C9D-AD29-D038A46D89F8}"/>
    <cellStyle name="Percent 2" xfId="4" xr:uid="{358DFE31-721F-40D3-97F9-817358DBF4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6397-EDA0-4908-9A67-F05CDD0B78F2}">
  <dimension ref="A1:S371"/>
  <sheetViews>
    <sheetView tabSelected="1" topLeftCell="A259" workbookViewId="0">
      <selection activeCell="N24" sqref="N24"/>
    </sheetView>
  </sheetViews>
  <sheetFormatPr defaultColWidth="9.109375" defaultRowHeight="14.4" x14ac:dyDescent="0.3"/>
  <cols>
    <col min="1" max="1" width="1.88671875" style="1" customWidth="1"/>
    <col min="2" max="2" width="1.44140625" style="1" customWidth="1"/>
    <col min="3" max="3" width="6.6640625" style="1" customWidth="1"/>
    <col min="4" max="4" width="9.33203125" style="14" customWidth="1"/>
    <col min="5" max="5" width="52.6640625" style="1" customWidth="1"/>
    <col min="6" max="6" width="9.109375" style="65"/>
    <col min="7" max="7" width="16.88671875" style="1" hidden="1" customWidth="1"/>
    <col min="8" max="8" width="17.33203125" style="65" hidden="1" customWidth="1"/>
    <col min="9" max="9" width="20.6640625" style="6" hidden="1" customWidth="1"/>
    <col min="10" max="11" width="15" style="6" hidden="1" customWidth="1"/>
    <col min="12" max="13" width="15" style="6" customWidth="1"/>
    <col min="14" max="14" width="16.6640625" style="6" customWidth="1"/>
    <col min="15" max="15" width="17.88671875" style="1" customWidth="1"/>
    <col min="16" max="16" width="12" style="1" bestFit="1" customWidth="1"/>
    <col min="17" max="17" width="15.88671875" style="59" customWidth="1"/>
    <col min="18" max="19" width="10.88671875" style="1" bestFit="1" customWidth="1"/>
    <col min="20" max="16384" width="9.109375" style="1"/>
  </cols>
  <sheetData>
    <row r="1" spans="1:16" s="1" customFormat="1" ht="17.399999999999999" x14ac:dyDescent="0.3">
      <c r="A1" s="1">
        <v>0</v>
      </c>
      <c r="D1" s="2" t="s">
        <v>0</v>
      </c>
      <c r="E1" s="3"/>
      <c r="F1" s="4"/>
      <c r="G1" s="5"/>
      <c r="H1" s="5"/>
      <c r="I1" s="6"/>
      <c r="J1" s="6"/>
      <c r="K1" s="6"/>
      <c r="L1" s="6"/>
      <c r="M1" s="6"/>
      <c r="N1" s="6"/>
    </row>
    <row r="2" spans="1:16" s="1" customFormat="1" x14ac:dyDescent="0.3">
      <c r="C2" s="7"/>
      <c r="D2" s="8"/>
      <c r="E2" s="7"/>
      <c r="F2" s="4"/>
      <c r="G2" s="5"/>
      <c r="H2" s="5"/>
      <c r="I2" s="6"/>
      <c r="J2" s="6"/>
      <c r="K2" s="6"/>
      <c r="L2" s="6"/>
      <c r="M2" s="6"/>
      <c r="N2" s="6"/>
    </row>
    <row r="3" spans="1:16" s="1" customFormat="1" ht="15.6" x14ac:dyDescent="0.3">
      <c r="C3" s="9" t="s">
        <v>1</v>
      </c>
      <c r="D3" s="10"/>
      <c r="E3" s="9"/>
      <c r="F3" s="4"/>
      <c r="G3" s="5"/>
      <c r="H3" s="11">
        <v>1.0669999999999999</v>
      </c>
      <c r="I3" s="11">
        <v>1.0669999999999999</v>
      </c>
      <c r="J3" s="11">
        <v>1.054</v>
      </c>
      <c r="K3" s="12">
        <v>1.0389999999999999</v>
      </c>
      <c r="L3" s="12">
        <v>1.048</v>
      </c>
      <c r="M3" s="12">
        <v>1.0529999999999999</v>
      </c>
      <c r="N3" s="13"/>
    </row>
    <row r="4" spans="1:16" s="1" customFormat="1" x14ac:dyDescent="0.3">
      <c r="D4" s="14"/>
      <c r="F4" s="4"/>
      <c r="G4" s="5"/>
      <c r="H4" s="5"/>
      <c r="I4" s="6"/>
      <c r="J4" s="6"/>
      <c r="K4" s="6"/>
      <c r="L4" s="6"/>
      <c r="M4" s="6"/>
      <c r="N4" s="6"/>
    </row>
    <row r="5" spans="1:16" s="1" customFormat="1" x14ac:dyDescent="0.3">
      <c r="B5" s="15"/>
      <c r="C5" s="16" t="s">
        <v>2</v>
      </c>
      <c r="D5" s="17"/>
      <c r="E5" s="16"/>
      <c r="F5" s="16"/>
      <c r="G5" s="18" t="s">
        <v>3</v>
      </c>
      <c r="H5" s="19" t="s">
        <v>4</v>
      </c>
      <c r="I5" s="20" t="s">
        <v>5</v>
      </c>
      <c r="J5" s="21" t="s">
        <v>6</v>
      </c>
      <c r="K5" s="21" t="s">
        <v>7</v>
      </c>
      <c r="L5" s="21" t="s">
        <v>8</v>
      </c>
      <c r="M5" s="21" t="s">
        <v>9</v>
      </c>
      <c r="N5" s="22" t="s">
        <v>10</v>
      </c>
      <c r="O5" s="23" t="s">
        <v>11</v>
      </c>
    </row>
    <row r="6" spans="1:16" s="1" customFormat="1" x14ac:dyDescent="0.3">
      <c r="B6" s="15"/>
      <c r="C6" s="16"/>
      <c r="D6" s="17"/>
      <c r="E6" s="16"/>
      <c r="F6" s="16"/>
      <c r="G6" s="24"/>
      <c r="H6" s="25"/>
      <c r="I6" s="26"/>
      <c r="J6" s="26"/>
      <c r="K6" s="26"/>
      <c r="L6" s="26"/>
      <c r="M6" s="26"/>
      <c r="N6" s="27" t="s">
        <v>12</v>
      </c>
      <c r="O6" s="28" t="s">
        <v>12</v>
      </c>
    </row>
    <row r="7" spans="1:16" s="1" customFormat="1" x14ac:dyDescent="0.3">
      <c r="B7" s="15"/>
      <c r="C7" s="16" t="s">
        <v>13</v>
      </c>
      <c r="D7" s="29"/>
      <c r="E7" s="15"/>
      <c r="F7" s="15"/>
      <c r="G7" s="30"/>
      <c r="H7" s="31"/>
      <c r="I7" s="32"/>
      <c r="J7" s="32"/>
      <c r="K7" s="32"/>
      <c r="L7" s="32"/>
      <c r="M7" s="32"/>
      <c r="N7" s="33"/>
      <c r="O7" s="34"/>
    </row>
    <row r="8" spans="1:16" s="1" customFormat="1" x14ac:dyDescent="0.3">
      <c r="B8" s="15"/>
      <c r="C8" s="35" t="s">
        <v>14</v>
      </c>
      <c r="D8" s="29"/>
      <c r="E8" s="35"/>
      <c r="F8" s="15"/>
      <c r="G8" s="36">
        <v>9.847320288000002E-3</v>
      </c>
      <c r="H8" s="37">
        <f>G8*1.063</f>
        <v>1.0467701466144001E-2</v>
      </c>
      <c r="I8" s="38">
        <f>H8*$H$3</f>
        <v>1.1169037464375649E-2</v>
      </c>
      <c r="J8" s="38">
        <f>I8*$J$3</f>
        <v>1.1772165487451934E-2</v>
      </c>
      <c r="K8" s="38">
        <f>J8*$K$3</f>
        <v>1.2231279941462558E-2</v>
      </c>
      <c r="L8" s="38">
        <f>K8*$L$3</f>
        <v>1.2818381378652762E-2</v>
      </c>
      <c r="M8" s="38">
        <f>L8*$M$3</f>
        <v>1.3497755591721358E-2</v>
      </c>
      <c r="N8" s="39">
        <v>0</v>
      </c>
      <c r="O8" s="40">
        <f>M8+N8</f>
        <v>1.3497755591721358E-2</v>
      </c>
      <c r="P8" s="41"/>
    </row>
    <row r="9" spans="1:16" s="1" customFormat="1" x14ac:dyDescent="0.3">
      <c r="B9" s="15"/>
      <c r="C9" s="35" t="s">
        <v>15</v>
      </c>
      <c r="D9" s="29"/>
      <c r="E9" s="35"/>
      <c r="F9" s="15"/>
      <c r="G9" s="36">
        <v>1.2309150360000003E-2</v>
      </c>
      <c r="H9" s="37">
        <f t="shared" ref="H9:H82" si="0">G9*1.063</f>
        <v>1.3084626832680003E-2</v>
      </c>
      <c r="I9" s="38">
        <f t="shared" ref="I9:I83" si="1">H9*$H$3</f>
        <v>1.3961296830469563E-2</v>
      </c>
      <c r="J9" s="38">
        <f t="shared" ref="J9:J73" si="2">I9*$J$3</f>
        <v>1.4715206859314919E-2</v>
      </c>
      <c r="K9" s="38">
        <f t="shared" ref="K9:K72" si="3">J9*$K$3</f>
        <v>1.52890999268282E-2</v>
      </c>
      <c r="L9" s="38">
        <f t="shared" ref="L9:L19" si="4">K9*$L$3</f>
        <v>1.6022976723315954E-2</v>
      </c>
      <c r="M9" s="38">
        <f t="shared" ref="M9:M72" si="5">L9*$M$3</f>
        <v>1.6872194489651698E-2</v>
      </c>
      <c r="N9" s="39">
        <v>0</v>
      </c>
      <c r="O9" s="40">
        <f t="shared" ref="O9:O16" si="6">M9+N9</f>
        <v>1.6872194489651698E-2</v>
      </c>
    </row>
    <row r="10" spans="1:16" s="1" customFormat="1" x14ac:dyDescent="0.3">
      <c r="B10" s="15"/>
      <c r="C10" s="35" t="s">
        <v>16</v>
      </c>
      <c r="D10" s="29"/>
      <c r="E10" s="35"/>
      <c r="F10" s="15"/>
      <c r="G10" s="36">
        <v>1.9694640576000004E-2</v>
      </c>
      <c r="H10" s="42">
        <f>H8*2</f>
        <v>2.0935402932288003E-2</v>
      </c>
      <c r="I10" s="38">
        <f t="shared" si="1"/>
        <v>2.2338074928751298E-2</v>
      </c>
      <c r="J10" s="38">
        <f t="shared" si="2"/>
        <v>2.3544330974903868E-2</v>
      </c>
      <c r="K10" s="38">
        <f t="shared" si="3"/>
        <v>2.4462559882925117E-2</v>
      </c>
      <c r="L10" s="38">
        <f t="shared" si="4"/>
        <v>2.5636762757305524E-2</v>
      </c>
      <c r="M10" s="38">
        <f t="shared" si="5"/>
        <v>2.6995511183442716E-2</v>
      </c>
      <c r="N10" s="39">
        <v>0</v>
      </c>
      <c r="O10" s="40">
        <f t="shared" si="6"/>
        <v>2.6995511183442716E-2</v>
      </c>
    </row>
    <row r="11" spans="1:16" s="1" customFormat="1" x14ac:dyDescent="0.3">
      <c r="B11" s="15"/>
      <c r="C11" s="43" t="s">
        <v>17</v>
      </c>
      <c r="D11" s="44"/>
      <c r="E11" s="45"/>
      <c r="F11" s="15"/>
      <c r="G11" s="46"/>
      <c r="H11" s="47">
        <f t="shared" si="0"/>
        <v>0</v>
      </c>
      <c r="I11" s="38">
        <f t="shared" si="1"/>
        <v>0</v>
      </c>
      <c r="J11" s="38">
        <f t="shared" si="2"/>
        <v>0</v>
      </c>
      <c r="K11" s="38">
        <f t="shared" si="3"/>
        <v>0</v>
      </c>
      <c r="L11" s="38">
        <f t="shared" si="4"/>
        <v>0</v>
      </c>
      <c r="M11" s="38">
        <f t="shared" si="5"/>
        <v>0</v>
      </c>
      <c r="N11" s="39">
        <v>0</v>
      </c>
      <c r="O11" s="40">
        <f t="shared" si="6"/>
        <v>0</v>
      </c>
      <c r="P11" s="48"/>
    </row>
    <row r="12" spans="1:16" s="1" customFormat="1" x14ac:dyDescent="0.3">
      <c r="B12" s="15"/>
      <c r="C12" s="15"/>
      <c r="D12" s="29"/>
      <c r="E12" s="15" t="s">
        <v>18</v>
      </c>
      <c r="F12" s="15"/>
      <c r="G12" s="49">
        <v>6.1706900000000004E-4</v>
      </c>
      <c r="H12" s="50">
        <v>6.1530000000000005E-4</v>
      </c>
      <c r="I12" s="51">
        <f>H12*1.06</f>
        <v>6.5221800000000009E-4</v>
      </c>
      <c r="J12" s="51">
        <f t="shared" si="2"/>
        <v>6.8743777200000011E-4</v>
      </c>
      <c r="K12" s="38">
        <f t="shared" si="3"/>
        <v>7.1424784510800007E-4</v>
      </c>
      <c r="L12" s="38">
        <f t="shared" si="4"/>
        <v>7.4853174167318411E-4</v>
      </c>
      <c r="M12" s="38">
        <f t="shared" si="5"/>
        <v>7.8820392398186283E-4</v>
      </c>
      <c r="N12" s="39">
        <v>0</v>
      </c>
      <c r="O12" s="40">
        <f t="shared" si="6"/>
        <v>7.8820392398186283E-4</v>
      </c>
      <c r="P12" s="41"/>
    </row>
    <row r="13" spans="1:16" s="1" customFormat="1" x14ac:dyDescent="0.3">
      <c r="B13" s="15"/>
      <c r="C13" s="15"/>
      <c r="D13" s="29"/>
      <c r="E13" s="15" t="s">
        <v>19</v>
      </c>
      <c r="F13" s="15"/>
      <c r="G13" s="36">
        <v>7.8778562304000019E-3</v>
      </c>
      <c r="H13" s="37">
        <f t="shared" si="0"/>
        <v>8.374161172915201E-3</v>
      </c>
      <c r="I13" s="38">
        <f t="shared" si="1"/>
        <v>8.9352299715005183E-3</v>
      </c>
      <c r="J13" s="38">
        <f t="shared" si="2"/>
        <v>9.4177323899615473E-3</v>
      </c>
      <c r="K13" s="38">
        <f t="shared" si="3"/>
        <v>9.7850239531700467E-3</v>
      </c>
      <c r="L13" s="38">
        <f t="shared" si="4"/>
        <v>1.025470510292221E-2</v>
      </c>
      <c r="M13" s="38">
        <f t="shared" si="5"/>
        <v>1.0798204473377086E-2</v>
      </c>
      <c r="N13" s="39">
        <v>0</v>
      </c>
      <c r="O13" s="40">
        <f t="shared" si="6"/>
        <v>1.0798204473377086E-2</v>
      </c>
    </row>
    <row r="14" spans="1:16" s="1" customFormat="1" x14ac:dyDescent="0.3">
      <c r="B14" s="15"/>
      <c r="C14" s="15"/>
      <c r="D14" s="29"/>
      <c r="E14" s="52" t="s">
        <v>20</v>
      </c>
      <c r="F14" s="52"/>
      <c r="G14" s="36"/>
      <c r="H14" s="37">
        <f t="shared" si="0"/>
        <v>0</v>
      </c>
      <c r="I14" s="38">
        <f t="shared" si="1"/>
        <v>0</v>
      </c>
      <c r="J14" s="38">
        <f t="shared" si="2"/>
        <v>0</v>
      </c>
      <c r="K14" s="38">
        <f t="shared" si="3"/>
        <v>0</v>
      </c>
      <c r="L14" s="38">
        <f t="shared" si="4"/>
        <v>0</v>
      </c>
      <c r="M14" s="38">
        <f t="shared" si="5"/>
        <v>0</v>
      </c>
      <c r="N14" s="39">
        <v>0</v>
      </c>
      <c r="O14" s="40">
        <f t="shared" si="6"/>
        <v>0</v>
      </c>
    </row>
    <row r="15" spans="1:16" s="1" customFormat="1" x14ac:dyDescent="0.3">
      <c r="B15" s="15"/>
      <c r="C15" s="15"/>
      <c r="D15" s="35" t="s">
        <v>21</v>
      </c>
      <c r="E15" s="15"/>
      <c r="F15" s="15"/>
      <c r="G15" s="42">
        <v>2.4618300720000005E-3</v>
      </c>
      <c r="H15" s="47">
        <f>H8*0.25</f>
        <v>2.6169253665360003E-3</v>
      </c>
      <c r="I15" s="38">
        <f>H15*$H$3</f>
        <v>2.7922593660939122E-3</v>
      </c>
      <c r="J15" s="38">
        <f t="shared" si="2"/>
        <v>2.9430413718629835E-3</v>
      </c>
      <c r="K15" s="38">
        <f t="shared" si="3"/>
        <v>3.0578199853656396E-3</v>
      </c>
      <c r="L15" s="38">
        <f t="shared" si="4"/>
        <v>3.2045953446631905E-3</v>
      </c>
      <c r="M15" s="38">
        <f t="shared" si="5"/>
        <v>3.3744388979303395E-3</v>
      </c>
      <c r="N15" s="39">
        <v>0</v>
      </c>
      <c r="O15" s="40">
        <f t="shared" si="6"/>
        <v>3.3744388979303395E-3</v>
      </c>
    </row>
    <row r="16" spans="1:16" s="1" customFormat="1" x14ac:dyDescent="0.3">
      <c r="B16" s="15"/>
      <c r="C16" s="15"/>
      <c r="D16" s="29"/>
      <c r="E16" s="52" t="s">
        <v>22</v>
      </c>
      <c r="F16" s="52"/>
      <c r="G16" s="53"/>
      <c r="H16" s="37">
        <f t="shared" si="0"/>
        <v>0</v>
      </c>
      <c r="I16" s="54">
        <f t="shared" si="1"/>
        <v>0</v>
      </c>
      <c r="J16" s="38">
        <f t="shared" si="2"/>
        <v>0</v>
      </c>
      <c r="K16" s="55">
        <f t="shared" si="3"/>
        <v>0</v>
      </c>
      <c r="L16" s="38">
        <f t="shared" si="4"/>
        <v>0</v>
      </c>
      <c r="M16" s="54">
        <f t="shared" si="5"/>
        <v>0</v>
      </c>
      <c r="N16" s="39">
        <v>0</v>
      </c>
      <c r="O16" s="40">
        <f t="shared" si="6"/>
        <v>0</v>
      </c>
    </row>
    <row r="17" spans="2:18" x14ac:dyDescent="0.3">
      <c r="B17" s="15"/>
      <c r="C17" s="15"/>
      <c r="D17" s="35" t="s">
        <v>23</v>
      </c>
      <c r="E17" s="15"/>
      <c r="F17" s="15"/>
      <c r="G17" s="53">
        <v>450</v>
      </c>
      <c r="H17" s="56">
        <f>G17*1.063</f>
        <v>478.34999999999997</v>
      </c>
      <c r="I17" s="54">
        <f t="shared" si="1"/>
        <v>510.39944999999994</v>
      </c>
      <c r="J17" s="57">
        <f t="shared" si="2"/>
        <v>537.96102029999997</v>
      </c>
      <c r="K17" s="58">
        <f t="shared" si="3"/>
        <v>558.94150009169994</v>
      </c>
      <c r="L17" s="38">
        <f t="shared" si="4"/>
        <v>585.77069209610158</v>
      </c>
      <c r="M17" s="54">
        <f t="shared" si="5"/>
        <v>616.81653877719498</v>
      </c>
      <c r="N17" s="39">
        <v>0</v>
      </c>
      <c r="O17" s="40">
        <f>M17+N17</f>
        <v>616.81653877719498</v>
      </c>
    </row>
    <row r="18" spans="2:18" x14ac:dyDescent="0.3">
      <c r="B18" s="15"/>
      <c r="C18" s="15"/>
      <c r="D18" s="29"/>
      <c r="E18" s="52" t="s">
        <v>24</v>
      </c>
      <c r="F18" s="52"/>
      <c r="G18" s="53"/>
      <c r="H18" s="56">
        <f t="shared" si="0"/>
        <v>0</v>
      </c>
      <c r="I18" s="54">
        <f t="shared" si="1"/>
        <v>0</v>
      </c>
      <c r="J18" s="38">
        <f t="shared" si="2"/>
        <v>0</v>
      </c>
      <c r="K18" s="58">
        <f t="shared" si="3"/>
        <v>0</v>
      </c>
      <c r="L18" s="38">
        <f t="shared" si="4"/>
        <v>0</v>
      </c>
      <c r="M18" s="54">
        <f t="shared" si="5"/>
        <v>0</v>
      </c>
      <c r="N18" s="39">
        <v>0</v>
      </c>
      <c r="O18" s="40">
        <f t="shared" ref="O18:O81" si="7">M18+N18</f>
        <v>0</v>
      </c>
    </row>
    <row r="19" spans="2:18" x14ac:dyDescent="0.3">
      <c r="B19" s="15"/>
      <c r="C19" s="16" t="s">
        <v>25</v>
      </c>
      <c r="D19" s="29"/>
      <c r="E19" s="15"/>
      <c r="F19" s="15"/>
      <c r="G19" s="53"/>
      <c r="H19" s="56">
        <f t="shared" si="0"/>
        <v>0</v>
      </c>
      <c r="I19" s="54">
        <f t="shared" si="1"/>
        <v>0</v>
      </c>
      <c r="J19" s="38">
        <f t="shared" si="2"/>
        <v>0</v>
      </c>
      <c r="K19" s="58">
        <f t="shared" si="3"/>
        <v>0</v>
      </c>
      <c r="L19" s="38">
        <f t="shared" si="4"/>
        <v>0</v>
      </c>
      <c r="M19" s="54">
        <f t="shared" si="5"/>
        <v>0</v>
      </c>
      <c r="N19" s="39">
        <v>0</v>
      </c>
      <c r="O19" s="40">
        <f t="shared" si="7"/>
        <v>0</v>
      </c>
      <c r="R19" s="6"/>
    </row>
    <row r="20" spans="2:18" x14ac:dyDescent="0.3">
      <c r="B20" s="15"/>
      <c r="C20" s="15"/>
      <c r="D20" s="35" t="s">
        <v>26</v>
      </c>
      <c r="E20" s="35"/>
      <c r="F20" s="15"/>
      <c r="G20" s="53">
        <v>86.454422220800012</v>
      </c>
      <c r="H20" s="56">
        <f t="shared" si="0"/>
        <v>91.90105082071041</v>
      </c>
      <c r="I20" s="54">
        <f t="shared" si="1"/>
        <v>98.058421225697998</v>
      </c>
      <c r="J20" s="57">
        <f t="shared" si="2"/>
        <v>103.35357597188569</v>
      </c>
      <c r="K20" s="58">
        <f t="shared" si="3"/>
        <v>107.38436543478922</v>
      </c>
      <c r="L20" s="58">
        <f>K20*$L$3</f>
        <v>112.53881497565911</v>
      </c>
      <c r="M20" s="54">
        <f t="shared" si="5"/>
        <v>118.50337216936903</v>
      </c>
      <c r="N20" s="39">
        <f>M20*0.15</f>
        <v>17.775505825405354</v>
      </c>
      <c r="O20" s="40">
        <f t="shared" si="7"/>
        <v>136.27887799477438</v>
      </c>
      <c r="R20" s="6"/>
    </row>
    <row r="21" spans="2:18" x14ac:dyDescent="0.3">
      <c r="B21" s="15"/>
      <c r="C21" s="15"/>
      <c r="D21" s="35" t="s">
        <v>27</v>
      </c>
      <c r="E21" s="35"/>
      <c r="F21" s="15"/>
      <c r="G21" s="53">
        <v>108.06700000000001</v>
      </c>
      <c r="H21" s="56">
        <f t="shared" si="0"/>
        <v>114.875221</v>
      </c>
      <c r="I21" s="54">
        <f t="shared" si="1"/>
        <v>122.57186080699999</v>
      </c>
      <c r="J21" s="57">
        <f t="shared" si="2"/>
        <v>129.19074129057799</v>
      </c>
      <c r="K21" s="58">
        <f t="shared" si="3"/>
        <v>134.22918020091052</v>
      </c>
      <c r="L21" s="58">
        <f t="shared" ref="L21:L30" si="8">K21*$L$3</f>
        <v>140.67218085055424</v>
      </c>
      <c r="M21" s="54">
        <f t="shared" si="5"/>
        <v>148.1278064356336</v>
      </c>
      <c r="N21" s="39">
        <f>M21*0.15</f>
        <v>22.21917096534504</v>
      </c>
      <c r="O21" s="40">
        <f t="shared" si="7"/>
        <v>170.34697740097863</v>
      </c>
      <c r="R21" s="6"/>
    </row>
    <row r="22" spans="2:18" x14ac:dyDescent="0.3">
      <c r="B22" s="15"/>
      <c r="C22" s="15"/>
      <c r="D22" s="35" t="s">
        <v>28</v>
      </c>
      <c r="E22" s="35"/>
      <c r="F22" s="15"/>
      <c r="G22" s="53">
        <v>0</v>
      </c>
      <c r="H22" s="56">
        <f t="shared" si="0"/>
        <v>0</v>
      </c>
      <c r="I22" s="54">
        <f t="shared" si="1"/>
        <v>0</v>
      </c>
      <c r="J22" s="57">
        <f t="shared" si="2"/>
        <v>0</v>
      </c>
      <c r="K22" s="58">
        <f t="shared" si="3"/>
        <v>0</v>
      </c>
      <c r="L22" s="58">
        <f t="shared" si="8"/>
        <v>0</v>
      </c>
      <c r="M22" s="54">
        <f t="shared" si="5"/>
        <v>0</v>
      </c>
      <c r="N22" s="39">
        <f t="shared" ref="N22:N85" si="9">M22*0.15</f>
        <v>0</v>
      </c>
      <c r="O22" s="40">
        <f t="shared" si="7"/>
        <v>0</v>
      </c>
      <c r="R22" s="6"/>
    </row>
    <row r="23" spans="2:18" x14ac:dyDescent="0.3">
      <c r="B23" s="15"/>
      <c r="C23" s="15"/>
      <c r="D23" s="35" t="s">
        <v>29</v>
      </c>
      <c r="E23" s="35"/>
      <c r="F23" s="15"/>
      <c r="G23" s="53">
        <v>0</v>
      </c>
      <c r="H23" s="56">
        <f t="shared" si="0"/>
        <v>0</v>
      </c>
      <c r="I23" s="54">
        <f t="shared" si="1"/>
        <v>0</v>
      </c>
      <c r="J23" s="57">
        <f t="shared" si="2"/>
        <v>0</v>
      </c>
      <c r="K23" s="58">
        <f t="shared" si="3"/>
        <v>0</v>
      </c>
      <c r="L23" s="58">
        <f t="shared" si="8"/>
        <v>0</v>
      </c>
      <c r="M23" s="54">
        <f t="shared" si="5"/>
        <v>0</v>
      </c>
      <c r="N23" s="39">
        <f t="shared" si="9"/>
        <v>0</v>
      </c>
      <c r="O23" s="40">
        <f t="shared" si="7"/>
        <v>0</v>
      </c>
      <c r="R23" s="6"/>
    </row>
    <row r="24" spans="2:18" x14ac:dyDescent="0.3">
      <c r="B24" s="15"/>
      <c r="C24" s="15"/>
      <c r="D24" s="29"/>
      <c r="E24" s="15" t="s">
        <v>30</v>
      </c>
      <c r="F24" s="15"/>
      <c r="G24" s="53">
        <v>86.45</v>
      </c>
      <c r="H24" s="56">
        <f t="shared" si="0"/>
        <v>91.896349999999998</v>
      </c>
      <c r="I24" s="54">
        <f t="shared" si="1"/>
        <v>98.05340545</v>
      </c>
      <c r="J24" s="57">
        <f t="shared" si="2"/>
        <v>103.3482893443</v>
      </c>
      <c r="K24" s="58">
        <f t="shared" si="3"/>
        <v>107.37887262872769</v>
      </c>
      <c r="L24" s="58">
        <f t="shared" si="8"/>
        <v>112.53305851490663</v>
      </c>
      <c r="M24" s="54">
        <f t="shared" si="5"/>
        <v>118.49731061619667</v>
      </c>
      <c r="N24" s="39">
        <f t="shared" si="9"/>
        <v>17.7745965924295</v>
      </c>
      <c r="O24" s="40">
        <f t="shared" si="7"/>
        <v>136.27190720862617</v>
      </c>
      <c r="R24" s="60"/>
    </row>
    <row r="25" spans="2:18" x14ac:dyDescent="0.3">
      <c r="B25" s="15"/>
      <c r="C25" s="15"/>
      <c r="D25" s="29"/>
      <c r="E25" s="15" t="s">
        <v>31</v>
      </c>
      <c r="F25" s="15"/>
      <c r="G25" s="53">
        <v>108.07</v>
      </c>
      <c r="H25" s="56">
        <f t="shared" si="0"/>
        <v>114.87840999999999</v>
      </c>
      <c r="I25" s="54">
        <f t="shared" si="1"/>
        <v>122.57526346999998</v>
      </c>
      <c r="J25" s="57">
        <f t="shared" si="2"/>
        <v>129.19432769737998</v>
      </c>
      <c r="K25" s="58">
        <f t="shared" si="3"/>
        <v>134.23290647757779</v>
      </c>
      <c r="L25" s="58">
        <f t="shared" si="8"/>
        <v>140.67608598850151</v>
      </c>
      <c r="M25" s="54">
        <f t="shared" si="5"/>
        <v>148.13191854589209</v>
      </c>
      <c r="N25" s="39">
        <f t="shared" si="9"/>
        <v>22.219787781883813</v>
      </c>
      <c r="O25" s="40">
        <f t="shared" si="7"/>
        <v>170.3517063277759</v>
      </c>
    </row>
    <row r="26" spans="2:18" x14ac:dyDescent="0.3">
      <c r="B26" s="15"/>
      <c r="C26" s="15"/>
      <c r="D26" s="29"/>
      <c r="E26" s="15" t="s">
        <v>32</v>
      </c>
      <c r="F26" s="15"/>
      <c r="G26" s="53">
        <v>175</v>
      </c>
      <c r="H26" s="56">
        <f t="shared" si="0"/>
        <v>186.02499999999998</v>
      </c>
      <c r="I26" s="54">
        <f t="shared" si="1"/>
        <v>198.48867499999997</v>
      </c>
      <c r="J26" s="57">
        <f t="shared" si="2"/>
        <v>209.20706344999999</v>
      </c>
      <c r="K26" s="58">
        <f t="shared" si="3"/>
        <v>217.36613892454997</v>
      </c>
      <c r="L26" s="58">
        <f t="shared" si="8"/>
        <v>227.79971359292838</v>
      </c>
      <c r="M26" s="54">
        <f t="shared" si="5"/>
        <v>239.87309841335357</v>
      </c>
      <c r="N26" s="39">
        <f t="shared" si="9"/>
        <v>35.980964762003033</v>
      </c>
      <c r="O26" s="40">
        <f t="shared" si="7"/>
        <v>275.8540631753566</v>
      </c>
      <c r="R26" s="6"/>
    </row>
    <row r="27" spans="2:18" x14ac:dyDescent="0.3">
      <c r="B27" s="15"/>
      <c r="C27" s="15"/>
      <c r="D27" s="29"/>
      <c r="E27" s="15" t="s">
        <v>33</v>
      </c>
      <c r="F27" s="15"/>
      <c r="G27" s="53">
        <v>205</v>
      </c>
      <c r="H27" s="56">
        <f t="shared" si="0"/>
        <v>217.91499999999999</v>
      </c>
      <c r="I27" s="54">
        <f t="shared" si="1"/>
        <v>232.51530499999998</v>
      </c>
      <c r="J27" s="57">
        <f t="shared" si="2"/>
        <v>245.07113146999998</v>
      </c>
      <c r="K27" s="58">
        <f t="shared" si="3"/>
        <v>254.62890559732998</v>
      </c>
      <c r="L27" s="58">
        <f t="shared" si="8"/>
        <v>266.85109306600185</v>
      </c>
      <c r="M27" s="54">
        <f t="shared" si="5"/>
        <v>280.99420099849993</v>
      </c>
      <c r="N27" s="39">
        <f t="shared" si="9"/>
        <v>42.14913014977499</v>
      </c>
      <c r="O27" s="40">
        <f t="shared" si="7"/>
        <v>323.14333114827491</v>
      </c>
      <c r="R27" s="6"/>
    </row>
    <row r="28" spans="2:18" x14ac:dyDescent="0.3">
      <c r="B28" s="15"/>
      <c r="C28" s="15"/>
      <c r="D28" s="29"/>
      <c r="E28" s="15" t="s">
        <v>34</v>
      </c>
      <c r="F28" s="15"/>
      <c r="G28" s="53">
        <v>300</v>
      </c>
      <c r="H28" s="56">
        <f t="shared" si="0"/>
        <v>318.89999999999998</v>
      </c>
      <c r="I28" s="54">
        <f t="shared" si="1"/>
        <v>340.26629999999994</v>
      </c>
      <c r="J28" s="57">
        <f t="shared" si="2"/>
        <v>358.64068019999996</v>
      </c>
      <c r="K28" s="58">
        <f t="shared" si="3"/>
        <v>372.62766672779992</v>
      </c>
      <c r="L28" s="58">
        <f t="shared" si="8"/>
        <v>390.51379473073433</v>
      </c>
      <c r="M28" s="54">
        <f t="shared" si="5"/>
        <v>411.21102585146321</v>
      </c>
      <c r="N28" s="39">
        <f t="shared" si="9"/>
        <v>61.681653877719476</v>
      </c>
      <c r="O28" s="40">
        <f t="shared" si="7"/>
        <v>472.8926797291827</v>
      </c>
    </row>
    <row r="29" spans="2:18" x14ac:dyDescent="0.3">
      <c r="B29" s="15"/>
      <c r="C29" s="15"/>
      <c r="D29" s="29"/>
      <c r="E29" s="15" t="s">
        <v>35</v>
      </c>
      <c r="F29" s="15"/>
      <c r="G29" s="53">
        <v>21143.51</v>
      </c>
      <c r="H29" s="56">
        <f t="shared" si="0"/>
        <v>22475.551129999996</v>
      </c>
      <c r="I29" s="54">
        <f t="shared" si="1"/>
        <v>23981.413055709996</v>
      </c>
      <c r="J29" s="57">
        <f t="shared" si="2"/>
        <v>25276.409360718339</v>
      </c>
      <c r="K29" s="58">
        <f t="shared" si="3"/>
        <v>26262.189325786352</v>
      </c>
      <c r="L29" s="58">
        <f t="shared" si="8"/>
        <v>27522.774413424097</v>
      </c>
      <c r="M29" s="54">
        <f t="shared" si="5"/>
        <v>28981.481457335572</v>
      </c>
      <c r="N29" s="39">
        <f t="shared" si="9"/>
        <v>4347.2222186003355</v>
      </c>
      <c r="O29" s="40">
        <f t="shared" si="7"/>
        <v>33328.703675935911</v>
      </c>
    </row>
    <row r="30" spans="2:18" x14ac:dyDescent="0.3">
      <c r="B30" s="15"/>
      <c r="C30" s="15"/>
      <c r="D30" s="29"/>
      <c r="E30" s="15" t="s">
        <v>36</v>
      </c>
      <c r="F30" s="15"/>
      <c r="G30" s="53">
        <v>0</v>
      </c>
      <c r="H30" s="56">
        <f t="shared" si="0"/>
        <v>0</v>
      </c>
      <c r="I30" s="54">
        <f t="shared" si="1"/>
        <v>0</v>
      </c>
      <c r="J30" s="57">
        <v>127.5</v>
      </c>
      <c r="K30" s="58">
        <v>22.5</v>
      </c>
      <c r="L30" s="58">
        <f t="shared" si="8"/>
        <v>23.580000000000002</v>
      </c>
      <c r="M30" s="54">
        <f t="shared" si="5"/>
        <v>24.829740000000001</v>
      </c>
      <c r="N30" s="39">
        <f t="shared" si="9"/>
        <v>3.7244609999999998</v>
      </c>
      <c r="O30" s="40">
        <f t="shared" si="7"/>
        <v>28.554200999999999</v>
      </c>
    </row>
    <row r="31" spans="2:18" x14ac:dyDescent="0.3">
      <c r="B31" s="15"/>
      <c r="C31" s="15"/>
      <c r="D31" s="29"/>
      <c r="E31" s="15"/>
      <c r="F31" s="15"/>
      <c r="G31" s="53">
        <v>0</v>
      </c>
      <c r="H31" s="56">
        <f t="shared" si="0"/>
        <v>0</v>
      </c>
      <c r="I31" s="54">
        <f t="shared" si="1"/>
        <v>0</v>
      </c>
      <c r="J31" s="38">
        <f t="shared" si="2"/>
        <v>0</v>
      </c>
      <c r="K31" s="58">
        <f t="shared" si="3"/>
        <v>0</v>
      </c>
      <c r="L31" s="58"/>
      <c r="M31" s="54">
        <f t="shared" si="5"/>
        <v>0</v>
      </c>
      <c r="N31" s="39">
        <f t="shared" si="9"/>
        <v>0</v>
      </c>
      <c r="O31" s="40">
        <f t="shared" si="7"/>
        <v>0</v>
      </c>
    </row>
    <row r="32" spans="2:18" x14ac:dyDescent="0.3">
      <c r="B32" s="15"/>
      <c r="C32" s="16" t="s">
        <v>37</v>
      </c>
      <c r="D32" s="29"/>
      <c r="E32" s="15"/>
      <c r="F32" s="15"/>
      <c r="G32" s="53">
        <v>0</v>
      </c>
      <c r="H32" s="56">
        <f t="shared" si="0"/>
        <v>0</v>
      </c>
      <c r="I32" s="54">
        <f t="shared" si="1"/>
        <v>0</v>
      </c>
      <c r="J32" s="38">
        <f t="shared" si="2"/>
        <v>0</v>
      </c>
      <c r="K32" s="58">
        <f t="shared" si="3"/>
        <v>0</v>
      </c>
      <c r="L32" s="58"/>
      <c r="M32" s="54">
        <f t="shared" si="5"/>
        <v>0</v>
      </c>
      <c r="N32" s="39">
        <f t="shared" si="9"/>
        <v>0</v>
      </c>
      <c r="O32" s="40">
        <f t="shared" si="7"/>
        <v>0</v>
      </c>
    </row>
    <row r="33" spans="2:18" x14ac:dyDescent="0.3">
      <c r="B33" s="15"/>
      <c r="C33" s="15"/>
      <c r="D33" s="35" t="s">
        <v>38</v>
      </c>
      <c r="E33" s="15"/>
      <c r="F33" s="15"/>
      <c r="G33" s="53">
        <v>118.87483055360003</v>
      </c>
      <c r="H33" s="56">
        <f t="shared" si="0"/>
        <v>126.36394487847683</v>
      </c>
      <c r="I33" s="54">
        <f t="shared" si="1"/>
        <v>134.83032918533476</v>
      </c>
      <c r="J33" s="38">
        <f t="shared" si="2"/>
        <v>142.11116696134283</v>
      </c>
      <c r="K33" s="58">
        <f t="shared" si="3"/>
        <v>147.65350247283519</v>
      </c>
      <c r="L33" s="58">
        <f>K33*$L$3</f>
        <v>154.74087059153129</v>
      </c>
      <c r="M33" s="54">
        <f t="shared" si="5"/>
        <v>162.94213673288243</v>
      </c>
      <c r="N33" s="39">
        <f t="shared" si="9"/>
        <v>24.441320509932364</v>
      </c>
      <c r="O33" s="40">
        <f t="shared" si="7"/>
        <v>187.38345724281479</v>
      </c>
      <c r="Q33" s="59">
        <f>H33*0.15</f>
        <v>18.954591731771522</v>
      </c>
      <c r="R33" s="6">
        <f>H33+Q33</f>
        <v>145.31853661024834</v>
      </c>
    </row>
    <row r="34" spans="2:18" x14ac:dyDescent="0.3">
      <c r="B34" s="15"/>
      <c r="C34" s="15"/>
      <c r="D34" s="35" t="s">
        <v>39</v>
      </c>
      <c r="E34" s="15"/>
      <c r="F34" s="15"/>
      <c r="G34" s="53">
        <v>262.06496735680008</v>
      </c>
      <c r="H34" s="56">
        <f t="shared" si="0"/>
        <v>278.57506030027849</v>
      </c>
      <c r="I34" s="54">
        <f t="shared" si="1"/>
        <v>297.23958934039712</v>
      </c>
      <c r="J34" s="38">
        <f t="shared" si="2"/>
        <v>313.29052716477855</v>
      </c>
      <c r="K34" s="58">
        <f t="shared" si="3"/>
        <v>325.50885772420492</v>
      </c>
      <c r="L34" s="58">
        <f>K34*$L$3</f>
        <v>341.13328289496678</v>
      </c>
      <c r="M34" s="54">
        <f t="shared" si="5"/>
        <v>359.2133468884</v>
      </c>
      <c r="N34" s="39">
        <f t="shared" si="9"/>
        <v>53.882002033260001</v>
      </c>
      <c r="O34" s="40">
        <f t="shared" si="7"/>
        <v>413.09534892165999</v>
      </c>
    </row>
    <row r="35" spans="2:18" x14ac:dyDescent="0.3">
      <c r="B35" s="15"/>
      <c r="C35" s="15"/>
      <c r="D35" s="35" t="s">
        <v>40</v>
      </c>
      <c r="E35" s="15"/>
      <c r="F35" s="15"/>
      <c r="G35" s="53">
        <v>262.06496735680008</v>
      </c>
      <c r="H35" s="56">
        <f t="shared" si="0"/>
        <v>278.57506030027849</v>
      </c>
      <c r="I35" s="54">
        <f t="shared" si="1"/>
        <v>297.23958934039712</v>
      </c>
      <c r="J35" s="38">
        <f t="shared" si="2"/>
        <v>313.29052716477855</v>
      </c>
      <c r="K35" s="58">
        <f t="shared" si="3"/>
        <v>325.50885772420492</v>
      </c>
      <c r="L35" s="58">
        <f>K35*$L$3</f>
        <v>341.13328289496678</v>
      </c>
      <c r="M35" s="54">
        <f t="shared" si="5"/>
        <v>359.2133468884</v>
      </c>
      <c r="N35" s="39">
        <f t="shared" si="9"/>
        <v>53.882002033260001</v>
      </c>
      <c r="O35" s="40">
        <f t="shared" si="7"/>
        <v>413.09534892165999</v>
      </c>
    </row>
    <row r="36" spans="2:18" x14ac:dyDescent="0.3">
      <c r="B36" s="15"/>
      <c r="C36" s="15"/>
      <c r="D36" s="35" t="s">
        <v>41</v>
      </c>
      <c r="E36" s="15"/>
      <c r="F36" s="15"/>
      <c r="G36" s="53">
        <v>124.27823194240001</v>
      </c>
      <c r="H36" s="56">
        <f t="shared" si="0"/>
        <v>132.1077605547712</v>
      </c>
      <c r="I36" s="54">
        <f t="shared" si="1"/>
        <v>140.95898051194087</v>
      </c>
      <c r="J36" s="38">
        <f t="shared" si="2"/>
        <v>148.57076545958569</v>
      </c>
      <c r="K36" s="58">
        <f t="shared" si="3"/>
        <v>154.36502531250952</v>
      </c>
      <c r="L36" s="58">
        <f>K36*$L$3</f>
        <v>161.77454652750998</v>
      </c>
      <c r="M36" s="54">
        <f t="shared" si="5"/>
        <v>170.34859749346799</v>
      </c>
      <c r="N36" s="39">
        <f t="shared" si="9"/>
        <v>25.552289624020197</v>
      </c>
      <c r="O36" s="40">
        <f t="shared" si="7"/>
        <v>195.9008871174882</v>
      </c>
    </row>
    <row r="37" spans="2:18" x14ac:dyDescent="0.3">
      <c r="B37" s="15"/>
      <c r="C37" s="15"/>
      <c r="D37" s="35" t="s">
        <v>42</v>
      </c>
      <c r="E37" s="15"/>
      <c r="F37" s="15"/>
      <c r="G37" s="53">
        <v>248.55646388480002</v>
      </c>
      <c r="H37" s="56">
        <f t="shared" si="0"/>
        <v>264.21552110954241</v>
      </c>
      <c r="I37" s="54">
        <f t="shared" si="1"/>
        <v>281.91796102388173</v>
      </c>
      <c r="J37" s="38">
        <f t="shared" si="2"/>
        <v>297.14153091917137</v>
      </c>
      <c r="K37" s="58">
        <f t="shared" si="3"/>
        <v>308.73005062501903</v>
      </c>
      <c r="L37" s="58">
        <f>K37*$L$3</f>
        <v>323.54909305501997</v>
      </c>
      <c r="M37" s="54">
        <f t="shared" si="5"/>
        <v>340.69719498693598</v>
      </c>
      <c r="N37" s="39">
        <f t="shared" si="9"/>
        <v>51.104579248040395</v>
      </c>
      <c r="O37" s="40">
        <f t="shared" si="7"/>
        <v>391.80177423497639</v>
      </c>
    </row>
    <row r="38" spans="2:18" x14ac:dyDescent="0.3">
      <c r="B38" s="15"/>
      <c r="C38" s="15"/>
      <c r="D38" s="29"/>
      <c r="E38" s="15"/>
      <c r="F38" s="15"/>
      <c r="G38" s="53">
        <v>0</v>
      </c>
      <c r="H38" s="56">
        <f t="shared" si="0"/>
        <v>0</v>
      </c>
      <c r="I38" s="54">
        <f t="shared" si="1"/>
        <v>0</v>
      </c>
      <c r="J38" s="38">
        <f t="shared" si="2"/>
        <v>0</v>
      </c>
      <c r="K38" s="58">
        <f t="shared" si="3"/>
        <v>0</v>
      </c>
      <c r="L38" s="58"/>
      <c r="M38" s="54">
        <f t="shared" si="5"/>
        <v>0</v>
      </c>
      <c r="N38" s="39">
        <f t="shared" si="9"/>
        <v>0</v>
      </c>
      <c r="O38" s="40">
        <f t="shared" si="7"/>
        <v>0</v>
      </c>
    </row>
    <row r="39" spans="2:18" x14ac:dyDescent="0.3">
      <c r="B39" s="15"/>
      <c r="C39" s="16" t="s">
        <v>43</v>
      </c>
      <c r="D39" s="29"/>
      <c r="E39" s="15"/>
      <c r="F39" s="15"/>
      <c r="G39" s="53">
        <v>0</v>
      </c>
      <c r="H39" s="56">
        <f t="shared" si="0"/>
        <v>0</v>
      </c>
      <c r="I39" s="54">
        <f t="shared" si="1"/>
        <v>0</v>
      </c>
      <c r="J39" s="38">
        <f t="shared" si="2"/>
        <v>0</v>
      </c>
      <c r="K39" s="58">
        <f t="shared" si="3"/>
        <v>0</v>
      </c>
      <c r="L39" s="58"/>
      <c r="M39" s="54">
        <f t="shared" si="5"/>
        <v>0</v>
      </c>
      <c r="N39" s="39">
        <f t="shared" si="9"/>
        <v>0</v>
      </c>
      <c r="O39" s="40">
        <f t="shared" si="7"/>
        <v>0</v>
      </c>
    </row>
    <row r="40" spans="2:18" x14ac:dyDescent="0.3">
      <c r="B40" s="15"/>
      <c r="C40" s="15"/>
      <c r="D40" s="35" t="s">
        <v>44</v>
      </c>
      <c r="E40" s="15"/>
      <c r="F40" s="15"/>
      <c r="G40" s="53">
        <v>556.75233936000018</v>
      </c>
      <c r="H40" s="56">
        <f t="shared" si="0"/>
        <v>591.82773673968018</v>
      </c>
      <c r="I40" s="54">
        <f t="shared" si="1"/>
        <v>631.48019510123868</v>
      </c>
      <c r="J40" s="57">
        <f t="shared" si="2"/>
        <v>665.58012563670559</v>
      </c>
      <c r="K40" s="58">
        <f t="shared" si="3"/>
        <v>691.53775053653703</v>
      </c>
      <c r="L40" s="58">
        <f t="shared" ref="L40:L47" si="10">K40*$L$3</f>
        <v>724.73156256229083</v>
      </c>
      <c r="M40" s="54">
        <f t="shared" si="5"/>
        <v>763.14233537809218</v>
      </c>
      <c r="N40" s="39">
        <f t="shared" si="9"/>
        <v>114.47135030671383</v>
      </c>
      <c r="O40" s="40">
        <f t="shared" si="7"/>
        <v>877.613685684806</v>
      </c>
      <c r="P40" s="61"/>
    </row>
    <row r="41" spans="2:18" x14ac:dyDescent="0.3">
      <c r="B41" s="15"/>
      <c r="C41" s="15"/>
      <c r="D41" s="35" t="s">
        <v>45</v>
      </c>
      <c r="E41" s="15"/>
      <c r="F41" s="15"/>
      <c r="G41" s="53">
        <v>2026.2755208000005</v>
      </c>
      <c r="H41" s="56">
        <f t="shared" si="0"/>
        <v>2153.9308786104007</v>
      </c>
      <c r="I41" s="54">
        <f t="shared" si="1"/>
        <v>2298.2442474772974</v>
      </c>
      <c r="J41" s="57">
        <f t="shared" si="2"/>
        <v>2422.3494368410716</v>
      </c>
      <c r="K41" s="58">
        <f t="shared" si="3"/>
        <v>2516.8210648778731</v>
      </c>
      <c r="L41" s="58">
        <f t="shared" si="10"/>
        <v>2637.6284759920113</v>
      </c>
      <c r="M41" s="54">
        <f t="shared" si="5"/>
        <v>2777.4227852195877</v>
      </c>
      <c r="N41" s="39">
        <f t="shared" si="9"/>
        <v>416.61341778293814</v>
      </c>
      <c r="O41" s="40">
        <f t="shared" si="7"/>
        <v>3194.0362030025258</v>
      </c>
      <c r="P41" s="61"/>
    </row>
    <row r="42" spans="2:18" x14ac:dyDescent="0.3">
      <c r="B42" s="15"/>
      <c r="C42" s="15"/>
      <c r="D42" s="29"/>
      <c r="E42" s="15"/>
      <c r="F42" s="15"/>
      <c r="G42" s="53">
        <v>0</v>
      </c>
      <c r="H42" s="56">
        <f t="shared" si="0"/>
        <v>0</v>
      </c>
      <c r="I42" s="54">
        <f t="shared" si="1"/>
        <v>0</v>
      </c>
      <c r="J42" s="57">
        <f t="shared" si="2"/>
        <v>0</v>
      </c>
      <c r="K42" s="58">
        <f t="shared" si="3"/>
        <v>0</v>
      </c>
      <c r="L42" s="58">
        <f t="shared" si="10"/>
        <v>0</v>
      </c>
      <c r="M42" s="54">
        <f t="shared" si="5"/>
        <v>0</v>
      </c>
      <c r="N42" s="39">
        <f t="shared" si="9"/>
        <v>0</v>
      </c>
      <c r="O42" s="40">
        <f t="shared" si="7"/>
        <v>0</v>
      </c>
    </row>
    <row r="43" spans="2:18" x14ac:dyDescent="0.3">
      <c r="B43" s="15"/>
      <c r="C43" s="15"/>
      <c r="D43" s="35" t="s">
        <v>46</v>
      </c>
      <c r="E43" s="15"/>
      <c r="F43" s="15"/>
      <c r="G43" s="53">
        <v>770.11094560000015</v>
      </c>
      <c r="H43" s="56">
        <f t="shared" si="0"/>
        <v>818.62793517280011</v>
      </c>
      <c r="I43" s="54">
        <f t="shared" si="1"/>
        <v>873.47600682937764</v>
      </c>
      <c r="J43" s="57">
        <f t="shared" si="2"/>
        <v>920.64371119816406</v>
      </c>
      <c r="K43" s="58">
        <f t="shared" si="3"/>
        <v>956.54881593489233</v>
      </c>
      <c r="L43" s="58">
        <f t="shared" si="10"/>
        <v>1002.4631590997672</v>
      </c>
      <c r="M43" s="54">
        <f t="shared" si="5"/>
        <v>1055.5937065320547</v>
      </c>
      <c r="N43" s="39">
        <f t="shared" si="9"/>
        <v>158.33905597980819</v>
      </c>
      <c r="O43" s="40">
        <f t="shared" si="7"/>
        <v>1213.9327625118628</v>
      </c>
    </row>
    <row r="44" spans="2:18" x14ac:dyDescent="0.3">
      <c r="B44" s="15"/>
      <c r="C44" s="15"/>
      <c r="D44" s="35" t="s">
        <v>47</v>
      </c>
      <c r="E44" s="15"/>
      <c r="F44" s="15"/>
      <c r="G44" s="53">
        <v>1540.2218912000003</v>
      </c>
      <c r="H44" s="56">
        <f t="shared" si="0"/>
        <v>1637.2558703456002</v>
      </c>
      <c r="I44" s="54">
        <f t="shared" si="1"/>
        <v>1746.9520136587553</v>
      </c>
      <c r="J44" s="57">
        <f t="shared" si="2"/>
        <v>1841.2874223963281</v>
      </c>
      <c r="K44" s="58">
        <f t="shared" si="3"/>
        <v>1913.0976318697847</v>
      </c>
      <c r="L44" s="58">
        <f t="shared" si="10"/>
        <v>2004.9263181995343</v>
      </c>
      <c r="M44" s="54">
        <f t="shared" si="5"/>
        <v>2111.1874130641095</v>
      </c>
      <c r="N44" s="39">
        <f t="shared" si="9"/>
        <v>316.67811195961639</v>
      </c>
      <c r="O44" s="40">
        <f t="shared" si="7"/>
        <v>2427.8655250237257</v>
      </c>
    </row>
    <row r="45" spans="2:18" x14ac:dyDescent="0.3">
      <c r="B45" s="15"/>
      <c r="C45" s="15"/>
      <c r="D45" s="35" t="s">
        <v>48</v>
      </c>
      <c r="E45" s="15"/>
      <c r="F45" s="15"/>
      <c r="G45" s="53">
        <v>63.489966318400008</v>
      </c>
      <c r="H45" s="56">
        <f t="shared" si="0"/>
        <v>67.489834196459199</v>
      </c>
      <c r="I45" s="54">
        <f t="shared" si="1"/>
        <v>72.011653087621966</v>
      </c>
      <c r="J45" s="57">
        <f t="shared" si="2"/>
        <v>75.90028235435355</v>
      </c>
      <c r="K45" s="58">
        <f t="shared" si="3"/>
        <v>78.860393366173327</v>
      </c>
      <c r="L45" s="58">
        <f t="shared" si="10"/>
        <v>82.645692247749651</v>
      </c>
      <c r="M45" s="54">
        <f t="shared" si="5"/>
        <v>87.025913936880372</v>
      </c>
      <c r="N45" s="39">
        <f t="shared" si="9"/>
        <v>13.053887090532056</v>
      </c>
      <c r="O45" s="40">
        <f t="shared" si="7"/>
        <v>100.07980102741243</v>
      </c>
    </row>
    <row r="46" spans="2:18" x14ac:dyDescent="0.3">
      <c r="B46" s="15"/>
      <c r="C46" s="15"/>
      <c r="D46" s="35" t="s">
        <v>49</v>
      </c>
      <c r="E46" s="15"/>
      <c r="F46" s="15"/>
      <c r="G46" s="53">
        <v>326.90578402240004</v>
      </c>
      <c r="H46" s="56">
        <f t="shared" si="0"/>
        <v>347.50084841581122</v>
      </c>
      <c r="I46" s="54">
        <f t="shared" si="1"/>
        <v>370.78340525967053</v>
      </c>
      <c r="J46" s="57">
        <f t="shared" si="2"/>
        <v>390.80570914369275</v>
      </c>
      <c r="K46" s="58">
        <f t="shared" si="3"/>
        <v>406.04713180029677</v>
      </c>
      <c r="L46" s="58">
        <f t="shared" si="10"/>
        <v>425.53739412671104</v>
      </c>
      <c r="M46" s="54">
        <f t="shared" si="5"/>
        <v>448.09087601542672</v>
      </c>
      <c r="N46" s="39">
        <f t="shared" si="9"/>
        <v>67.213631402314007</v>
      </c>
      <c r="O46" s="40">
        <f t="shared" si="7"/>
        <v>515.30450741774075</v>
      </c>
    </row>
    <row r="47" spans="2:18" x14ac:dyDescent="0.3">
      <c r="B47" s="15"/>
      <c r="C47" s="15"/>
      <c r="D47" s="29"/>
      <c r="E47" s="15" t="s">
        <v>50</v>
      </c>
      <c r="F47" s="15"/>
      <c r="G47" s="53"/>
      <c r="H47" s="56">
        <v>38</v>
      </c>
      <c r="I47" s="54">
        <f t="shared" si="1"/>
        <v>40.545999999999999</v>
      </c>
      <c r="J47" s="57">
        <f t="shared" si="2"/>
        <v>42.735484</v>
      </c>
      <c r="K47" s="58">
        <f t="shared" si="3"/>
        <v>44.402167875999993</v>
      </c>
      <c r="L47" s="58">
        <f t="shared" si="10"/>
        <v>46.533471934047995</v>
      </c>
      <c r="M47" s="54">
        <f t="shared" si="5"/>
        <v>48.999745946552537</v>
      </c>
      <c r="N47" s="39">
        <f t="shared" si="9"/>
        <v>7.34996189198288</v>
      </c>
      <c r="O47" s="40">
        <f t="shared" si="7"/>
        <v>56.349707838535416</v>
      </c>
    </row>
    <row r="48" spans="2:18" x14ac:dyDescent="0.3">
      <c r="B48" s="15"/>
      <c r="C48" s="15"/>
      <c r="D48" s="29"/>
      <c r="E48" s="15"/>
      <c r="F48" s="15"/>
      <c r="G48" s="53">
        <v>0</v>
      </c>
      <c r="H48" s="56">
        <f t="shared" si="0"/>
        <v>0</v>
      </c>
      <c r="I48" s="54">
        <f t="shared" si="1"/>
        <v>0</v>
      </c>
      <c r="J48" s="57">
        <f t="shared" si="2"/>
        <v>0</v>
      </c>
      <c r="K48" s="58">
        <f t="shared" si="3"/>
        <v>0</v>
      </c>
      <c r="L48" s="58"/>
      <c r="M48" s="54">
        <f t="shared" si="5"/>
        <v>0</v>
      </c>
      <c r="N48" s="39">
        <f t="shared" si="9"/>
        <v>0</v>
      </c>
      <c r="O48" s="40">
        <f t="shared" si="7"/>
        <v>0</v>
      </c>
    </row>
    <row r="49" spans="2:18" x14ac:dyDescent="0.3">
      <c r="B49" s="15"/>
      <c r="C49" s="15"/>
      <c r="D49" s="62" t="s">
        <v>51</v>
      </c>
      <c r="E49" s="63"/>
      <c r="F49" s="64"/>
      <c r="G49" s="53">
        <v>0</v>
      </c>
      <c r="H49" s="56">
        <f t="shared" si="0"/>
        <v>0</v>
      </c>
      <c r="I49" s="54">
        <f t="shared" si="1"/>
        <v>0</v>
      </c>
      <c r="J49" s="57">
        <f t="shared" si="2"/>
        <v>0</v>
      </c>
      <c r="K49" s="58">
        <f t="shared" si="3"/>
        <v>0</v>
      </c>
      <c r="L49" s="58"/>
      <c r="M49" s="54">
        <f t="shared" si="5"/>
        <v>0</v>
      </c>
      <c r="N49" s="39">
        <f t="shared" si="9"/>
        <v>0</v>
      </c>
      <c r="O49" s="40">
        <f t="shared" si="7"/>
        <v>0</v>
      </c>
    </row>
    <row r="50" spans="2:18" x14ac:dyDescent="0.3">
      <c r="B50" s="15"/>
      <c r="C50" s="15"/>
      <c r="D50" s="35" t="s">
        <v>52</v>
      </c>
      <c r="E50" s="15"/>
      <c r="F50" s="15"/>
      <c r="G50" s="53">
        <v>4.0525510416000001</v>
      </c>
      <c r="H50" s="56">
        <f t="shared" si="0"/>
        <v>4.3078617572207998</v>
      </c>
      <c r="I50" s="54">
        <f t="shared" si="1"/>
        <v>4.5964884949545928</v>
      </c>
      <c r="J50" s="57">
        <f t="shared" si="2"/>
        <v>4.844698873682141</v>
      </c>
      <c r="K50" s="57">
        <f t="shared" si="3"/>
        <v>5.0336421297557443</v>
      </c>
      <c r="L50" s="57">
        <f t="shared" ref="L50:L59" si="11">K50*$L$3</f>
        <v>5.2752569519840202</v>
      </c>
      <c r="M50" s="54">
        <f t="shared" si="5"/>
        <v>5.5548455704391726</v>
      </c>
      <c r="N50" s="39">
        <f t="shared" si="9"/>
        <v>0.83322683556587585</v>
      </c>
      <c r="O50" s="40">
        <f t="shared" si="7"/>
        <v>6.3880724060050484</v>
      </c>
      <c r="R50" s="6"/>
    </row>
    <row r="51" spans="2:18" x14ac:dyDescent="0.3">
      <c r="B51" s="15"/>
      <c r="C51" s="15"/>
      <c r="D51" s="35" t="s">
        <v>53</v>
      </c>
      <c r="E51" s="15"/>
      <c r="F51" s="15"/>
      <c r="G51" s="53">
        <v>6.7542517360000014</v>
      </c>
      <c r="H51" s="56">
        <f t="shared" si="0"/>
        <v>7.1797695953680014</v>
      </c>
      <c r="I51" s="54">
        <f t="shared" si="1"/>
        <v>7.660814158257657</v>
      </c>
      <c r="J51" s="57">
        <f t="shared" si="2"/>
        <v>8.0744981228035702</v>
      </c>
      <c r="K51" s="57">
        <f t="shared" si="3"/>
        <v>8.3894035495929096</v>
      </c>
      <c r="L51" s="57">
        <f t="shared" si="11"/>
        <v>8.7920949199733691</v>
      </c>
      <c r="M51" s="54">
        <f t="shared" si="5"/>
        <v>9.258075950731957</v>
      </c>
      <c r="N51" s="39">
        <f t="shared" si="9"/>
        <v>1.3887113926097936</v>
      </c>
      <c r="O51" s="40">
        <f t="shared" si="7"/>
        <v>10.646787343341751</v>
      </c>
    </row>
    <row r="52" spans="2:18" x14ac:dyDescent="0.3">
      <c r="B52" s="15"/>
      <c r="C52" s="15"/>
      <c r="D52" s="35" t="s">
        <v>54</v>
      </c>
      <c r="E52" s="15"/>
      <c r="F52" s="15"/>
      <c r="G52" s="53">
        <v>6.7542517360000014</v>
      </c>
      <c r="H52" s="56">
        <f t="shared" si="0"/>
        <v>7.1797695953680014</v>
      </c>
      <c r="I52" s="54">
        <f t="shared" si="1"/>
        <v>7.660814158257657</v>
      </c>
      <c r="J52" s="57">
        <f t="shared" si="2"/>
        <v>8.0744981228035702</v>
      </c>
      <c r="K52" s="57">
        <f t="shared" si="3"/>
        <v>8.3894035495929096</v>
      </c>
      <c r="L52" s="57">
        <f t="shared" si="11"/>
        <v>8.7920949199733691</v>
      </c>
      <c r="M52" s="54">
        <f t="shared" si="5"/>
        <v>9.258075950731957</v>
      </c>
      <c r="N52" s="39">
        <f t="shared" si="9"/>
        <v>1.3887113926097936</v>
      </c>
      <c r="O52" s="40">
        <f t="shared" si="7"/>
        <v>10.646787343341751</v>
      </c>
    </row>
    <row r="53" spans="2:18" x14ac:dyDescent="0.3">
      <c r="B53" s="15"/>
      <c r="C53" s="15"/>
      <c r="D53" s="35" t="s">
        <v>55</v>
      </c>
      <c r="E53" s="15"/>
      <c r="F53" s="15"/>
      <c r="G53" s="53">
        <v>8.1051020832000003</v>
      </c>
      <c r="H53" s="56">
        <f t="shared" si="0"/>
        <v>8.6157235144415996</v>
      </c>
      <c r="I53" s="54">
        <f t="shared" si="1"/>
        <v>9.1929769899091855</v>
      </c>
      <c r="J53" s="57">
        <f t="shared" si="2"/>
        <v>9.6893977473642821</v>
      </c>
      <c r="K53" s="57">
        <f t="shared" si="3"/>
        <v>10.067284259511489</v>
      </c>
      <c r="L53" s="57">
        <f t="shared" si="11"/>
        <v>10.55051390396804</v>
      </c>
      <c r="M53" s="54">
        <f t="shared" si="5"/>
        <v>11.109691140878345</v>
      </c>
      <c r="N53" s="39">
        <f t="shared" si="9"/>
        <v>1.6664536711317517</v>
      </c>
      <c r="O53" s="40">
        <f t="shared" si="7"/>
        <v>12.776144812010097</v>
      </c>
    </row>
    <row r="54" spans="2:18" x14ac:dyDescent="0.3">
      <c r="B54" s="15"/>
      <c r="C54" s="15"/>
      <c r="D54" s="35" t="s">
        <v>56</v>
      </c>
      <c r="E54" s="15"/>
      <c r="F54" s="15"/>
      <c r="G54" s="53">
        <v>8.1051020832000003</v>
      </c>
      <c r="H54" s="56">
        <f t="shared" si="0"/>
        <v>8.6157235144415996</v>
      </c>
      <c r="I54" s="54">
        <f t="shared" si="1"/>
        <v>9.1929769899091855</v>
      </c>
      <c r="J54" s="57">
        <f t="shared" si="2"/>
        <v>9.6893977473642821</v>
      </c>
      <c r="K54" s="57">
        <f t="shared" si="3"/>
        <v>10.067284259511489</v>
      </c>
      <c r="L54" s="57">
        <f t="shared" si="11"/>
        <v>10.55051390396804</v>
      </c>
      <c r="M54" s="54">
        <f t="shared" si="5"/>
        <v>11.109691140878345</v>
      </c>
      <c r="N54" s="39">
        <f t="shared" si="9"/>
        <v>1.6664536711317517</v>
      </c>
      <c r="O54" s="40">
        <f t="shared" si="7"/>
        <v>12.776144812010097</v>
      </c>
    </row>
    <row r="55" spans="2:18" x14ac:dyDescent="0.3">
      <c r="B55" s="15"/>
      <c r="C55" s="15"/>
      <c r="D55" s="35" t="s">
        <v>57</v>
      </c>
      <c r="E55" s="15"/>
      <c r="F55" s="15"/>
      <c r="G55" s="53">
        <v>8.1051020832000003</v>
      </c>
      <c r="H55" s="56">
        <f t="shared" si="0"/>
        <v>8.6157235144415996</v>
      </c>
      <c r="I55" s="54">
        <f t="shared" si="1"/>
        <v>9.1929769899091855</v>
      </c>
      <c r="J55" s="57">
        <f t="shared" si="2"/>
        <v>9.6893977473642821</v>
      </c>
      <c r="K55" s="57">
        <f t="shared" si="3"/>
        <v>10.067284259511489</v>
      </c>
      <c r="L55" s="57">
        <f t="shared" si="11"/>
        <v>10.55051390396804</v>
      </c>
      <c r="M55" s="54">
        <f t="shared" si="5"/>
        <v>11.109691140878345</v>
      </c>
      <c r="N55" s="39">
        <f t="shared" si="9"/>
        <v>1.6664536711317517</v>
      </c>
      <c r="O55" s="40">
        <f t="shared" si="7"/>
        <v>12.776144812010097</v>
      </c>
    </row>
    <row r="56" spans="2:18" x14ac:dyDescent="0.3">
      <c r="B56" s="15"/>
      <c r="C56" s="15"/>
      <c r="D56" s="35" t="s">
        <v>58</v>
      </c>
      <c r="E56" s="15"/>
      <c r="F56" s="15"/>
      <c r="G56" s="53">
        <v>22.964455902400008</v>
      </c>
      <c r="H56" s="56">
        <f t="shared" si="0"/>
        <v>24.411216624251207</v>
      </c>
      <c r="I56" s="54">
        <f t="shared" si="1"/>
        <v>26.046768138076036</v>
      </c>
      <c r="J56" s="57">
        <f t="shared" si="2"/>
        <v>27.453293617532143</v>
      </c>
      <c r="K56" s="57">
        <f t="shared" si="3"/>
        <v>28.523972068615894</v>
      </c>
      <c r="L56" s="57">
        <f t="shared" si="11"/>
        <v>29.893122727909457</v>
      </c>
      <c r="M56" s="54">
        <f t="shared" si="5"/>
        <v>31.477458232488658</v>
      </c>
      <c r="N56" s="39">
        <f t="shared" si="9"/>
        <v>4.7216187348732985</v>
      </c>
      <c r="O56" s="40">
        <f t="shared" si="7"/>
        <v>36.199076967361954</v>
      </c>
    </row>
    <row r="57" spans="2:18" x14ac:dyDescent="0.3">
      <c r="B57" s="15"/>
      <c r="C57" s="15"/>
      <c r="D57" s="35" t="s">
        <v>59</v>
      </c>
      <c r="E57" s="15"/>
      <c r="F57" s="15"/>
      <c r="G57" s="53">
        <v>28.367857291200004</v>
      </c>
      <c r="H57" s="56">
        <f t="shared" si="0"/>
        <v>30.155032300545603</v>
      </c>
      <c r="I57" s="54">
        <f t="shared" si="1"/>
        <v>32.175419464682157</v>
      </c>
      <c r="J57" s="57">
        <f t="shared" si="2"/>
        <v>33.912892115774994</v>
      </c>
      <c r="K57" s="57">
        <f t="shared" si="3"/>
        <v>35.235494908290214</v>
      </c>
      <c r="L57" s="57">
        <f t="shared" si="11"/>
        <v>36.926798663888142</v>
      </c>
      <c r="M57" s="54">
        <f t="shared" si="5"/>
        <v>38.883918993074211</v>
      </c>
      <c r="N57" s="39">
        <f t="shared" si="9"/>
        <v>5.8325878489611318</v>
      </c>
      <c r="O57" s="40">
        <f t="shared" si="7"/>
        <v>44.716506842035344</v>
      </c>
    </row>
    <row r="58" spans="2:18" x14ac:dyDescent="0.3">
      <c r="B58" s="15"/>
      <c r="C58" s="15"/>
      <c r="D58" s="35" t="s">
        <v>60</v>
      </c>
      <c r="E58" s="15"/>
      <c r="F58" s="15"/>
      <c r="G58" s="53">
        <v>9.4559524304000035</v>
      </c>
      <c r="H58" s="56">
        <f t="shared" si="0"/>
        <v>10.051677433515204</v>
      </c>
      <c r="I58" s="54">
        <f t="shared" si="1"/>
        <v>10.725139821560722</v>
      </c>
      <c r="J58" s="57">
        <f t="shared" si="2"/>
        <v>11.304297371925001</v>
      </c>
      <c r="K58" s="57">
        <f t="shared" si="3"/>
        <v>11.745164969430075</v>
      </c>
      <c r="L58" s="57">
        <f t="shared" si="11"/>
        <v>12.308932887962719</v>
      </c>
      <c r="M58" s="54">
        <f t="shared" si="5"/>
        <v>12.961306331024742</v>
      </c>
      <c r="N58" s="39">
        <f t="shared" si="9"/>
        <v>1.9441959496537113</v>
      </c>
      <c r="O58" s="40">
        <f t="shared" si="7"/>
        <v>14.905502280678453</v>
      </c>
    </row>
    <row r="59" spans="2:18" x14ac:dyDescent="0.3">
      <c r="B59" s="15"/>
      <c r="C59" s="15"/>
      <c r="D59" s="35" t="s">
        <v>61</v>
      </c>
      <c r="E59" s="15"/>
      <c r="F59" s="15"/>
      <c r="G59" s="53">
        <v>9.4559524304000035</v>
      </c>
      <c r="H59" s="56">
        <f t="shared" si="0"/>
        <v>10.051677433515204</v>
      </c>
      <c r="I59" s="54">
        <v>12</v>
      </c>
      <c r="J59" s="57">
        <f t="shared" si="2"/>
        <v>12.648</v>
      </c>
      <c r="K59" s="57">
        <f t="shared" si="3"/>
        <v>13.141271999999999</v>
      </c>
      <c r="L59" s="57">
        <f t="shared" si="11"/>
        <v>13.772053055999999</v>
      </c>
      <c r="M59" s="54">
        <f t="shared" si="5"/>
        <v>14.501971867967997</v>
      </c>
      <c r="N59" s="39">
        <f t="shared" si="9"/>
        <v>2.1752957801951993</v>
      </c>
      <c r="O59" s="40">
        <f t="shared" si="7"/>
        <v>16.677267648163195</v>
      </c>
      <c r="P59" s="65"/>
    </row>
    <row r="60" spans="2:18" x14ac:dyDescent="0.3">
      <c r="B60" s="15"/>
      <c r="C60" s="15"/>
      <c r="D60" s="66"/>
      <c r="E60" s="67"/>
      <c r="F60" s="15"/>
      <c r="G60" s="53"/>
      <c r="H60" s="56"/>
      <c r="I60" s="54"/>
      <c r="J60" s="57"/>
      <c r="K60" s="58">
        <f t="shared" si="3"/>
        <v>0</v>
      </c>
      <c r="L60" s="58"/>
      <c r="M60" s="54">
        <f t="shared" si="5"/>
        <v>0</v>
      </c>
      <c r="N60" s="39">
        <f t="shared" si="9"/>
        <v>0</v>
      </c>
      <c r="O60" s="40">
        <f t="shared" si="7"/>
        <v>0</v>
      </c>
      <c r="P60" s="65"/>
    </row>
    <row r="61" spans="2:18" x14ac:dyDescent="0.3">
      <c r="B61" s="15"/>
      <c r="C61" s="15"/>
      <c r="D61" s="62" t="s">
        <v>62</v>
      </c>
      <c r="E61" s="63"/>
      <c r="F61" s="64"/>
      <c r="G61" s="53">
        <v>0</v>
      </c>
      <c r="H61" s="56">
        <f>G61*1.063</f>
        <v>0</v>
      </c>
      <c r="I61" s="54">
        <f>H61*$H$3</f>
        <v>0</v>
      </c>
      <c r="J61" s="38">
        <f t="shared" si="2"/>
        <v>0</v>
      </c>
      <c r="K61" s="58">
        <f t="shared" si="3"/>
        <v>0</v>
      </c>
      <c r="L61" s="58"/>
      <c r="M61" s="54">
        <f t="shared" si="5"/>
        <v>0</v>
      </c>
      <c r="N61" s="39">
        <f t="shared" si="9"/>
        <v>0</v>
      </c>
      <c r="O61" s="40">
        <f t="shared" si="7"/>
        <v>0</v>
      </c>
    </row>
    <row r="62" spans="2:18" x14ac:dyDescent="0.3">
      <c r="B62" s="15"/>
      <c r="C62" s="15"/>
      <c r="D62" s="35" t="s">
        <v>63</v>
      </c>
      <c r="E62" s="15"/>
      <c r="F62" s="15"/>
      <c r="G62" s="53"/>
      <c r="H62" s="56"/>
      <c r="I62" s="55">
        <v>0.15</v>
      </c>
      <c r="J62" s="38">
        <f t="shared" si="2"/>
        <v>0.15809999999999999</v>
      </c>
      <c r="K62" s="68">
        <f>J62*$K$3</f>
        <v>0.16426589999999996</v>
      </c>
      <c r="L62" s="68">
        <f>K62*$L$3</f>
        <v>0.17215066319999997</v>
      </c>
      <c r="M62" s="54">
        <f t="shared" si="5"/>
        <v>0.18127464834959997</v>
      </c>
      <c r="N62" s="39">
        <f t="shared" si="9"/>
        <v>2.7191197252439996E-2</v>
      </c>
      <c r="O62" s="40">
        <f t="shared" si="7"/>
        <v>0.20846584560203996</v>
      </c>
    </row>
    <row r="63" spans="2:18" x14ac:dyDescent="0.3">
      <c r="B63" s="15"/>
      <c r="C63" s="15"/>
      <c r="D63" s="35" t="s">
        <v>64</v>
      </c>
      <c r="E63" s="15"/>
      <c r="F63" s="15"/>
      <c r="G63" s="53"/>
      <c r="H63" s="56"/>
      <c r="I63" s="55">
        <v>0.25</v>
      </c>
      <c r="J63" s="38">
        <f t="shared" si="2"/>
        <v>0.26350000000000001</v>
      </c>
      <c r="K63" s="68">
        <f t="shared" si="3"/>
        <v>0.27377649999999998</v>
      </c>
      <c r="L63" s="68">
        <f>K63*$L$3</f>
        <v>0.28691777200000002</v>
      </c>
      <c r="M63" s="54">
        <f t="shared" si="5"/>
        <v>0.30212441391599998</v>
      </c>
      <c r="N63" s="39">
        <f t="shared" si="9"/>
        <v>4.5318662087399993E-2</v>
      </c>
      <c r="O63" s="40">
        <f t="shared" si="7"/>
        <v>0.34744307600339996</v>
      </c>
    </row>
    <row r="64" spans="2:18" x14ac:dyDescent="0.3">
      <c r="B64" s="15"/>
      <c r="C64" s="15"/>
      <c r="D64" s="35" t="s">
        <v>65</v>
      </c>
      <c r="E64" s="15"/>
      <c r="F64" s="15"/>
      <c r="G64" s="53"/>
      <c r="H64" s="56"/>
      <c r="I64" s="55">
        <v>0.28999999999999998</v>
      </c>
      <c r="J64" s="38">
        <f t="shared" si="2"/>
        <v>0.30565999999999999</v>
      </c>
      <c r="K64" s="68">
        <f t="shared" si="3"/>
        <v>0.31758073999999997</v>
      </c>
      <c r="L64" s="68">
        <f>K64*$L$3</f>
        <v>0.33282461551999998</v>
      </c>
      <c r="M64" s="54">
        <f t="shared" si="5"/>
        <v>0.35046432014255996</v>
      </c>
      <c r="N64" s="39">
        <f t="shared" si="9"/>
        <v>5.2569648021383995E-2</v>
      </c>
      <c r="O64" s="40">
        <f t="shared" si="7"/>
        <v>0.40303396816394393</v>
      </c>
    </row>
    <row r="65" spans="2:19" ht="12.6" customHeight="1" x14ac:dyDescent="0.3">
      <c r="B65" s="15"/>
      <c r="C65" s="15"/>
      <c r="D65" s="29"/>
      <c r="E65" s="15"/>
      <c r="F65" s="15"/>
      <c r="G65" s="53"/>
      <c r="H65" s="56"/>
      <c r="I65" s="54"/>
      <c r="J65" s="38">
        <f t="shared" si="2"/>
        <v>0</v>
      </c>
      <c r="K65" s="58">
        <f t="shared" si="3"/>
        <v>0</v>
      </c>
      <c r="L65" s="58"/>
      <c r="M65" s="54">
        <f t="shared" si="5"/>
        <v>0</v>
      </c>
      <c r="N65" s="39">
        <f t="shared" si="9"/>
        <v>0</v>
      </c>
      <c r="O65" s="40">
        <f t="shared" si="7"/>
        <v>0</v>
      </c>
    </row>
    <row r="66" spans="2:19" ht="18" customHeight="1" x14ac:dyDescent="0.3">
      <c r="B66" s="15"/>
      <c r="C66" s="15"/>
      <c r="D66" s="69" t="s">
        <v>66</v>
      </c>
      <c r="E66" s="70"/>
      <c r="F66" s="15"/>
      <c r="G66" s="53"/>
      <c r="H66" s="56"/>
      <c r="I66" s="54"/>
      <c r="J66" s="38">
        <f t="shared" si="2"/>
        <v>0</v>
      </c>
      <c r="K66" s="58">
        <f t="shared" si="3"/>
        <v>0</v>
      </c>
      <c r="L66" s="58"/>
      <c r="M66" s="54">
        <f t="shared" si="5"/>
        <v>0</v>
      </c>
      <c r="N66" s="39">
        <f t="shared" si="9"/>
        <v>0</v>
      </c>
      <c r="O66" s="40">
        <f t="shared" si="7"/>
        <v>0</v>
      </c>
    </row>
    <row r="67" spans="2:19" x14ac:dyDescent="0.3">
      <c r="B67" s="15"/>
      <c r="C67" s="15"/>
      <c r="D67" s="35" t="s">
        <v>67</v>
      </c>
      <c r="E67" s="15"/>
      <c r="F67" s="15"/>
      <c r="G67" s="53"/>
      <c r="H67" s="56"/>
      <c r="I67" s="55">
        <f>I62/2</f>
        <v>7.4999999999999997E-2</v>
      </c>
      <c r="J67" s="38">
        <f t="shared" si="2"/>
        <v>7.9049999999999995E-2</v>
      </c>
      <c r="K67" s="68">
        <f t="shared" si="3"/>
        <v>8.2132949999999982E-2</v>
      </c>
      <c r="L67" s="68">
        <f t="shared" ref="L67:L72" si="12">K67*$L$3</f>
        <v>8.6075331599999985E-2</v>
      </c>
      <c r="M67" s="54">
        <f t="shared" si="5"/>
        <v>9.0637324174799985E-2</v>
      </c>
      <c r="N67" s="39">
        <f t="shared" si="9"/>
        <v>1.3595598626219998E-2</v>
      </c>
      <c r="O67" s="40">
        <f t="shared" si="7"/>
        <v>0.10423292280101998</v>
      </c>
    </row>
    <row r="68" spans="2:19" x14ac:dyDescent="0.3">
      <c r="B68" s="15"/>
      <c r="C68" s="15"/>
      <c r="D68" s="35" t="s">
        <v>64</v>
      </c>
      <c r="E68" s="15"/>
      <c r="F68" s="15"/>
      <c r="G68" s="53"/>
      <c r="H68" s="56"/>
      <c r="I68" s="55">
        <f>I63/2</f>
        <v>0.125</v>
      </c>
      <c r="J68" s="38">
        <f t="shared" si="2"/>
        <v>0.13175000000000001</v>
      </c>
      <c r="K68" s="68">
        <f t="shared" si="3"/>
        <v>0.13688824999999999</v>
      </c>
      <c r="L68" s="68">
        <f t="shared" si="12"/>
        <v>0.14345888600000001</v>
      </c>
      <c r="M68" s="54">
        <f t="shared" si="5"/>
        <v>0.15106220695799999</v>
      </c>
      <c r="N68" s="39">
        <f t="shared" si="9"/>
        <v>2.2659331043699996E-2</v>
      </c>
      <c r="O68" s="40">
        <f t="shared" si="7"/>
        <v>0.17372153800169998</v>
      </c>
    </row>
    <row r="69" spans="2:19" x14ac:dyDescent="0.3">
      <c r="B69" s="15"/>
      <c r="C69" s="15"/>
      <c r="D69" s="35" t="s">
        <v>68</v>
      </c>
      <c r="E69" s="15"/>
      <c r="F69" s="15"/>
      <c r="G69" s="53"/>
      <c r="H69" s="56"/>
      <c r="I69" s="55">
        <f>I64/2</f>
        <v>0.14499999999999999</v>
      </c>
      <c r="J69" s="38">
        <f t="shared" si="2"/>
        <v>0.15282999999999999</v>
      </c>
      <c r="K69" s="68">
        <f t="shared" si="3"/>
        <v>0.15879036999999999</v>
      </c>
      <c r="L69" s="68">
        <f t="shared" si="12"/>
        <v>0.16641230775999999</v>
      </c>
      <c r="M69" s="54">
        <f t="shared" si="5"/>
        <v>0.17523216007127998</v>
      </c>
      <c r="N69" s="39">
        <f t="shared" si="9"/>
        <v>2.6284824010691998E-2</v>
      </c>
      <c r="O69" s="40">
        <f t="shared" si="7"/>
        <v>0.20151698408197197</v>
      </c>
    </row>
    <row r="70" spans="2:19" x14ac:dyDescent="0.3">
      <c r="B70" s="15"/>
      <c r="C70" s="15"/>
      <c r="D70" s="29"/>
      <c r="E70" s="15"/>
      <c r="F70" s="15"/>
      <c r="G70" s="53">
        <v>0</v>
      </c>
      <c r="H70" s="56">
        <f t="shared" si="0"/>
        <v>0</v>
      </c>
      <c r="I70" s="54">
        <f t="shared" si="1"/>
        <v>0</v>
      </c>
      <c r="J70" s="38">
        <f t="shared" si="2"/>
        <v>0</v>
      </c>
      <c r="K70" s="68">
        <f t="shared" si="3"/>
        <v>0</v>
      </c>
      <c r="L70" s="68">
        <f t="shared" si="12"/>
        <v>0</v>
      </c>
      <c r="M70" s="54">
        <f t="shared" si="5"/>
        <v>0</v>
      </c>
      <c r="N70" s="39">
        <f t="shared" si="9"/>
        <v>0</v>
      </c>
      <c r="O70" s="40">
        <f t="shared" si="7"/>
        <v>0</v>
      </c>
    </row>
    <row r="71" spans="2:19" x14ac:dyDescent="0.3">
      <c r="B71" s="15"/>
      <c r="C71" s="15"/>
      <c r="D71" s="35" t="s">
        <v>69</v>
      </c>
      <c r="E71" s="15"/>
      <c r="F71" s="15"/>
      <c r="G71" s="53">
        <v>277.74493120000011</v>
      </c>
      <c r="H71" s="56">
        <f t="shared" si="0"/>
        <v>295.2428618656001</v>
      </c>
      <c r="I71" s="54">
        <f t="shared" si="1"/>
        <v>315.0241336105953</v>
      </c>
      <c r="J71" s="57">
        <f t="shared" si="2"/>
        <v>332.03543682556744</v>
      </c>
      <c r="K71" s="58">
        <f t="shared" si="3"/>
        <v>344.98481886176455</v>
      </c>
      <c r="L71" s="58">
        <f t="shared" si="12"/>
        <v>361.54409016712924</v>
      </c>
      <c r="M71" s="54">
        <f t="shared" si="5"/>
        <v>380.70592694598707</v>
      </c>
      <c r="N71" s="39">
        <f t="shared" si="9"/>
        <v>57.10588904189806</v>
      </c>
      <c r="O71" s="40">
        <f t="shared" si="7"/>
        <v>437.81181598788515</v>
      </c>
    </row>
    <row r="72" spans="2:19" x14ac:dyDescent="0.3">
      <c r="B72" s="15"/>
      <c r="C72" s="15"/>
      <c r="D72" s="35" t="s">
        <v>70</v>
      </c>
      <c r="E72" s="15"/>
      <c r="F72" s="15"/>
      <c r="G72" s="53">
        <v>924.13313472000016</v>
      </c>
      <c r="H72" s="56">
        <f t="shared" si="0"/>
        <v>982.35352220736013</v>
      </c>
      <c r="I72" s="54">
        <f t="shared" si="1"/>
        <v>1048.1712081952533</v>
      </c>
      <c r="J72" s="57">
        <f t="shared" si="2"/>
        <v>1104.7724534377969</v>
      </c>
      <c r="K72" s="58">
        <f t="shared" si="3"/>
        <v>1147.8585791218709</v>
      </c>
      <c r="L72" s="58">
        <f t="shared" si="12"/>
        <v>1202.9557909197208</v>
      </c>
      <c r="M72" s="54">
        <f t="shared" si="5"/>
        <v>1266.712447838466</v>
      </c>
      <c r="N72" s="39">
        <f t="shared" si="9"/>
        <v>190.00686717576988</v>
      </c>
      <c r="O72" s="40">
        <f t="shared" si="7"/>
        <v>1456.7193150142359</v>
      </c>
    </row>
    <row r="73" spans="2:19" x14ac:dyDescent="0.3">
      <c r="B73" s="15"/>
      <c r="C73" s="15"/>
      <c r="D73" s="29"/>
      <c r="E73" s="15"/>
      <c r="F73" s="15"/>
      <c r="G73" s="53"/>
      <c r="H73" s="56"/>
      <c r="I73" s="54"/>
      <c r="J73" s="57">
        <f t="shared" si="2"/>
        <v>0</v>
      </c>
      <c r="K73" s="58">
        <f t="shared" ref="K73:K161" si="13">J73*$K$3</f>
        <v>0</v>
      </c>
      <c r="L73" s="58"/>
      <c r="M73" s="54">
        <f t="shared" ref="M73:M136" si="14">L73*$M$3</f>
        <v>0</v>
      </c>
      <c r="N73" s="39">
        <f t="shared" si="9"/>
        <v>0</v>
      </c>
      <c r="O73" s="40">
        <f t="shared" si="7"/>
        <v>0</v>
      </c>
    </row>
    <row r="74" spans="2:19" x14ac:dyDescent="0.3">
      <c r="B74" s="15"/>
      <c r="C74" s="15"/>
      <c r="D74" s="29"/>
      <c r="E74" s="15"/>
      <c r="F74" s="15"/>
      <c r="G74" s="53">
        <v>0</v>
      </c>
      <c r="H74" s="56">
        <f t="shared" si="0"/>
        <v>0</v>
      </c>
      <c r="I74" s="54">
        <f t="shared" si="1"/>
        <v>0</v>
      </c>
      <c r="J74" s="57">
        <f t="shared" ref="J74:J162" si="15">I74*$J$3</f>
        <v>0</v>
      </c>
      <c r="K74" s="58">
        <f t="shared" si="13"/>
        <v>0</v>
      </c>
      <c r="L74" s="58"/>
      <c r="M74" s="54">
        <f t="shared" si="14"/>
        <v>0</v>
      </c>
      <c r="N74" s="39">
        <f t="shared" si="9"/>
        <v>0</v>
      </c>
      <c r="O74" s="40">
        <f t="shared" si="7"/>
        <v>0</v>
      </c>
    </row>
    <row r="75" spans="2:19" x14ac:dyDescent="0.3">
      <c r="B75" s="15"/>
      <c r="C75" s="16" t="s">
        <v>71</v>
      </c>
      <c r="D75" s="29"/>
      <c r="E75" s="15"/>
      <c r="F75" s="15"/>
      <c r="G75" s="53">
        <v>0</v>
      </c>
      <c r="H75" s="56">
        <f t="shared" si="0"/>
        <v>0</v>
      </c>
      <c r="I75" s="54">
        <f t="shared" si="1"/>
        <v>0</v>
      </c>
      <c r="J75" s="57">
        <f t="shared" si="15"/>
        <v>0</v>
      </c>
      <c r="K75" s="58">
        <f t="shared" si="13"/>
        <v>0</v>
      </c>
      <c r="L75" s="58"/>
      <c r="M75" s="54">
        <f t="shared" si="14"/>
        <v>0</v>
      </c>
      <c r="N75" s="39">
        <f t="shared" si="9"/>
        <v>0</v>
      </c>
      <c r="O75" s="40">
        <f t="shared" si="7"/>
        <v>0</v>
      </c>
      <c r="Q75" s="71"/>
      <c r="S75" s="6"/>
    </row>
    <row r="76" spans="2:19" x14ac:dyDescent="0.3">
      <c r="B76" s="15"/>
      <c r="C76" s="15"/>
      <c r="D76" s="35" t="s">
        <v>43</v>
      </c>
      <c r="E76" s="15"/>
      <c r="F76" s="15"/>
      <c r="G76" s="53">
        <v>64.840816665600002</v>
      </c>
      <c r="H76" s="56">
        <f t="shared" si="0"/>
        <v>68.925788115532796</v>
      </c>
      <c r="I76" s="54">
        <f t="shared" si="1"/>
        <v>73.543815919273484</v>
      </c>
      <c r="J76" s="57">
        <f t="shared" si="15"/>
        <v>77.515181978914256</v>
      </c>
      <c r="K76" s="58">
        <f t="shared" si="13"/>
        <v>80.538274076091909</v>
      </c>
      <c r="L76" s="58">
        <f>K76*$L$3</f>
        <v>84.404111231744324</v>
      </c>
      <c r="M76" s="54">
        <f t="shared" si="14"/>
        <v>88.877529127026762</v>
      </c>
      <c r="N76" s="39">
        <f t="shared" si="9"/>
        <v>13.331629369054014</v>
      </c>
      <c r="O76" s="40">
        <f t="shared" si="7"/>
        <v>102.20915849608078</v>
      </c>
      <c r="Q76" s="72"/>
      <c r="R76" s="6"/>
      <c r="S76" s="6"/>
    </row>
    <row r="77" spans="2:19" x14ac:dyDescent="0.3">
      <c r="B77" s="15"/>
      <c r="C77" s="15"/>
      <c r="D77" s="35" t="s">
        <v>72</v>
      </c>
      <c r="E77" s="15"/>
      <c r="F77" s="15"/>
      <c r="G77" s="53">
        <v>118.87483055360003</v>
      </c>
      <c r="H77" s="56">
        <f t="shared" si="0"/>
        <v>126.36394487847683</v>
      </c>
      <c r="I77" s="54">
        <f t="shared" si="1"/>
        <v>134.83032918533476</v>
      </c>
      <c r="J77" s="57">
        <f t="shared" si="15"/>
        <v>142.11116696134283</v>
      </c>
      <c r="K77" s="58">
        <f t="shared" si="13"/>
        <v>147.65350247283519</v>
      </c>
      <c r="L77" s="58">
        <f>K77*$L$3</f>
        <v>154.74087059153129</v>
      </c>
      <c r="M77" s="54">
        <f t="shared" si="14"/>
        <v>162.94213673288243</v>
      </c>
      <c r="N77" s="39">
        <f t="shared" si="9"/>
        <v>24.441320509932364</v>
      </c>
      <c r="O77" s="40">
        <f t="shared" si="7"/>
        <v>187.38345724281479</v>
      </c>
      <c r="Q77" s="73"/>
      <c r="R77" s="6"/>
      <c r="S77" s="6"/>
    </row>
    <row r="78" spans="2:19" x14ac:dyDescent="0.3">
      <c r="B78" s="15"/>
      <c r="C78" s="15"/>
      <c r="D78" s="35" t="s">
        <v>73</v>
      </c>
      <c r="E78" s="15"/>
      <c r="F78" s="15"/>
      <c r="G78" s="53">
        <v>86.45</v>
      </c>
      <c r="H78" s="56">
        <f t="shared" si="0"/>
        <v>91.896349999999998</v>
      </c>
      <c r="I78" s="54">
        <f t="shared" si="1"/>
        <v>98.05340545</v>
      </c>
      <c r="J78" s="57">
        <f t="shared" si="15"/>
        <v>103.3482893443</v>
      </c>
      <c r="K78" s="58">
        <f t="shared" si="13"/>
        <v>107.37887262872769</v>
      </c>
      <c r="L78" s="58">
        <f>K78*$L$3</f>
        <v>112.53305851490663</v>
      </c>
      <c r="M78" s="54">
        <f t="shared" si="14"/>
        <v>118.49731061619667</v>
      </c>
      <c r="N78" s="39">
        <f t="shared" si="9"/>
        <v>17.7745965924295</v>
      </c>
      <c r="O78" s="40">
        <f t="shared" si="7"/>
        <v>136.27190720862617</v>
      </c>
      <c r="Q78" s="72"/>
      <c r="R78" s="6"/>
      <c r="S78" s="6"/>
    </row>
    <row r="79" spans="2:19" x14ac:dyDescent="0.3">
      <c r="B79" s="15"/>
      <c r="C79" s="15"/>
      <c r="D79" s="35" t="s">
        <v>74</v>
      </c>
      <c r="E79" s="15"/>
      <c r="F79" s="15"/>
      <c r="G79" s="53">
        <v>0</v>
      </c>
      <c r="H79" s="56">
        <v>250</v>
      </c>
      <c r="I79" s="54">
        <f t="shared" si="1"/>
        <v>266.75</v>
      </c>
      <c r="J79" s="57">
        <f t="shared" si="15"/>
        <v>281.15449999999998</v>
      </c>
      <c r="K79" s="58">
        <f t="shared" si="13"/>
        <v>292.11952549999995</v>
      </c>
      <c r="L79" s="58">
        <f>K79*$L$3</f>
        <v>306.14126272399994</v>
      </c>
      <c r="M79" s="54">
        <f t="shared" si="14"/>
        <v>322.36674964837192</v>
      </c>
      <c r="N79" s="39">
        <f t="shared" si="9"/>
        <v>48.355012447255788</v>
      </c>
      <c r="O79" s="40">
        <f t="shared" si="7"/>
        <v>370.7217620956277</v>
      </c>
      <c r="Q79" s="72"/>
      <c r="R79" s="6"/>
      <c r="S79" s="6"/>
    </row>
    <row r="80" spans="2:19" x14ac:dyDescent="0.3">
      <c r="B80" s="15"/>
      <c r="C80" s="15"/>
      <c r="D80" s="29"/>
      <c r="E80" s="15"/>
      <c r="F80" s="15"/>
      <c r="G80" s="53">
        <v>0</v>
      </c>
      <c r="H80" s="56">
        <f t="shared" si="0"/>
        <v>0</v>
      </c>
      <c r="I80" s="54">
        <f t="shared" si="1"/>
        <v>0</v>
      </c>
      <c r="J80" s="38">
        <f t="shared" si="15"/>
        <v>0</v>
      </c>
      <c r="K80" s="58">
        <f t="shared" si="13"/>
        <v>0</v>
      </c>
      <c r="L80" s="58"/>
      <c r="M80" s="54">
        <f t="shared" si="14"/>
        <v>0</v>
      </c>
      <c r="N80" s="39">
        <f t="shared" si="9"/>
        <v>0</v>
      </c>
      <c r="O80" s="40">
        <f t="shared" si="7"/>
        <v>0</v>
      </c>
      <c r="Q80" s="72"/>
      <c r="R80" s="6"/>
      <c r="S80" s="6"/>
    </row>
    <row r="81" spans="2:19" x14ac:dyDescent="0.3">
      <c r="B81" s="15"/>
      <c r="C81" s="16" t="s">
        <v>75</v>
      </c>
      <c r="D81" s="29"/>
      <c r="E81" s="15"/>
      <c r="F81" s="15"/>
      <c r="G81" s="53">
        <v>0</v>
      </c>
      <c r="H81" s="56">
        <f t="shared" si="0"/>
        <v>0</v>
      </c>
      <c r="I81" s="54">
        <f t="shared" si="1"/>
        <v>0</v>
      </c>
      <c r="J81" s="38">
        <f t="shared" si="15"/>
        <v>0</v>
      </c>
      <c r="K81" s="58">
        <f t="shared" si="13"/>
        <v>0</v>
      </c>
      <c r="L81" s="58"/>
      <c r="M81" s="54">
        <f t="shared" si="14"/>
        <v>0</v>
      </c>
      <c r="N81" s="39">
        <f t="shared" si="9"/>
        <v>0</v>
      </c>
      <c r="O81" s="40">
        <f t="shared" si="7"/>
        <v>0</v>
      </c>
      <c r="Q81" s="71"/>
      <c r="S81" s="6"/>
    </row>
    <row r="82" spans="2:19" x14ac:dyDescent="0.3">
      <c r="B82" s="15"/>
      <c r="C82" s="15"/>
      <c r="D82" s="35" t="s">
        <v>76</v>
      </c>
      <c r="E82" s="15"/>
      <c r="F82" s="15"/>
      <c r="G82" s="53">
        <v>18.911904860800007</v>
      </c>
      <c r="H82" s="56">
        <f t="shared" si="0"/>
        <v>20.103354867030408</v>
      </c>
      <c r="I82" s="54">
        <f t="shared" si="1"/>
        <v>21.450279643121444</v>
      </c>
      <c r="J82" s="57">
        <f t="shared" si="15"/>
        <v>22.608594743850002</v>
      </c>
      <c r="K82" s="58">
        <f t="shared" si="13"/>
        <v>23.49032993886015</v>
      </c>
      <c r="L82" s="58">
        <f>K82*$L$3</f>
        <v>24.617865775925438</v>
      </c>
      <c r="M82" s="54">
        <f t="shared" si="14"/>
        <v>25.922612662049485</v>
      </c>
      <c r="N82" s="39">
        <f t="shared" si="9"/>
        <v>3.8883918993074227</v>
      </c>
      <c r="O82" s="40">
        <f t="shared" ref="O82:O145" si="16">M82+N82</f>
        <v>29.811004561356906</v>
      </c>
      <c r="Q82" s="71"/>
    </row>
    <row r="83" spans="2:19" x14ac:dyDescent="0.3">
      <c r="B83" s="15"/>
      <c r="C83" s="15"/>
      <c r="D83" s="35" t="s">
        <v>77</v>
      </c>
      <c r="E83" s="15"/>
      <c r="F83" s="15"/>
      <c r="G83" s="53">
        <v>189.37154400000003</v>
      </c>
      <c r="H83" s="56">
        <v>227.38</v>
      </c>
      <c r="I83" s="54">
        <f t="shared" si="1"/>
        <v>242.61445999999998</v>
      </c>
      <c r="J83" s="57">
        <f t="shared" si="15"/>
        <v>255.71564083999999</v>
      </c>
      <c r="K83" s="58">
        <f t="shared" si="13"/>
        <v>265.68855083275997</v>
      </c>
      <c r="L83" s="58">
        <f>K83*$L$3</f>
        <v>278.44160127273244</v>
      </c>
      <c r="M83" s="54">
        <f t="shared" si="14"/>
        <v>293.19900614018724</v>
      </c>
      <c r="N83" s="39">
        <f t="shared" si="9"/>
        <v>43.979850921028081</v>
      </c>
      <c r="O83" s="40">
        <f t="shared" si="16"/>
        <v>337.1788570612153</v>
      </c>
      <c r="Q83" s="72"/>
      <c r="R83" s="6"/>
      <c r="S83" s="6"/>
    </row>
    <row r="84" spans="2:19" x14ac:dyDescent="0.3">
      <c r="B84" s="15"/>
      <c r="C84" s="15"/>
      <c r="D84" s="35" t="s">
        <v>78</v>
      </c>
      <c r="E84" s="15"/>
      <c r="F84" s="15"/>
      <c r="G84" s="53">
        <v>2.11</v>
      </c>
      <c r="H84" s="56">
        <f t="shared" ref="H84:H187" si="17">G84*1.063</f>
        <v>2.2429299999999999</v>
      </c>
      <c r="I84" s="54">
        <f t="shared" ref="I84:I172" si="18">H84*$H$3</f>
        <v>2.3932063099999996</v>
      </c>
      <c r="J84" s="57">
        <f t="shared" si="15"/>
        <v>2.5224394507399999</v>
      </c>
      <c r="K84" s="58">
        <f t="shared" si="13"/>
        <v>2.6208145893188597</v>
      </c>
      <c r="L84" s="58">
        <f>K84*$L$3</f>
        <v>2.746613689606165</v>
      </c>
      <c r="M84" s="54">
        <f t="shared" si="14"/>
        <v>2.8921842151552917</v>
      </c>
      <c r="N84" s="39">
        <f t="shared" si="9"/>
        <v>0.43382763227329374</v>
      </c>
      <c r="O84" s="40">
        <f t="shared" si="16"/>
        <v>3.3260118474285854</v>
      </c>
      <c r="Q84" s="71"/>
      <c r="R84" s="74"/>
    </row>
    <row r="85" spans="2:19" x14ac:dyDescent="0.3">
      <c r="B85" s="15"/>
      <c r="C85" s="15"/>
      <c r="D85" s="35" t="s">
        <v>79</v>
      </c>
      <c r="E85" s="15"/>
      <c r="F85" s="15"/>
      <c r="G85" s="53">
        <v>0</v>
      </c>
      <c r="H85" s="56">
        <f t="shared" si="17"/>
        <v>0</v>
      </c>
      <c r="I85" s="54">
        <f t="shared" si="18"/>
        <v>0</v>
      </c>
      <c r="J85" s="57">
        <f t="shared" si="15"/>
        <v>0</v>
      </c>
      <c r="K85" s="58">
        <f t="shared" si="13"/>
        <v>0</v>
      </c>
      <c r="L85" s="58"/>
      <c r="M85" s="54">
        <f t="shared" si="14"/>
        <v>0</v>
      </c>
      <c r="N85" s="39">
        <f t="shared" si="9"/>
        <v>0</v>
      </c>
      <c r="O85" s="40">
        <f t="shared" si="16"/>
        <v>0</v>
      </c>
      <c r="P85" s="75"/>
      <c r="Q85" s="71"/>
      <c r="R85" s="6"/>
    </row>
    <row r="86" spans="2:19" x14ac:dyDescent="0.3">
      <c r="B86" s="15"/>
      <c r="C86" s="15"/>
      <c r="D86" s="35"/>
      <c r="E86" s="15"/>
      <c r="F86" s="15"/>
      <c r="G86" s="53"/>
      <c r="H86" s="56"/>
      <c r="I86" s="54"/>
      <c r="J86" s="57"/>
      <c r="K86" s="58"/>
      <c r="L86" s="58"/>
      <c r="M86" s="54">
        <f t="shared" si="14"/>
        <v>0</v>
      </c>
      <c r="N86" s="39">
        <f t="shared" ref="N86:N149" si="19">M86*0.15</f>
        <v>0</v>
      </c>
      <c r="O86" s="40">
        <f t="shared" si="16"/>
        <v>0</v>
      </c>
      <c r="P86" s="75"/>
      <c r="Q86" s="71"/>
      <c r="R86" s="6"/>
    </row>
    <row r="87" spans="2:19" x14ac:dyDescent="0.3">
      <c r="B87" s="15"/>
      <c r="C87" s="76" t="s">
        <v>80</v>
      </c>
      <c r="D87" s="35"/>
      <c r="E87" s="15"/>
      <c r="F87" s="15"/>
      <c r="G87" s="53"/>
      <c r="H87" s="56"/>
      <c r="I87" s="54"/>
      <c r="J87" s="57"/>
      <c r="K87" s="58"/>
      <c r="L87" s="58"/>
      <c r="M87" s="54">
        <f t="shared" si="14"/>
        <v>0</v>
      </c>
      <c r="N87" s="39">
        <f t="shared" si="19"/>
        <v>0</v>
      </c>
      <c r="O87" s="40">
        <f t="shared" si="16"/>
        <v>0</v>
      </c>
      <c r="P87" s="75"/>
      <c r="Q87" s="71"/>
      <c r="R87" s="6"/>
    </row>
    <row r="88" spans="2:19" x14ac:dyDescent="0.3">
      <c r="B88" s="15"/>
      <c r="C88" s="15"/>
      <c r="D88" s="35" t="s">
        <v>81</v>
      </c>
      <c r="E88" s="15"/>
      <c r="F88" s="15"/>
      <c r="G88" s="53"/>
      <c r="H88" s="56"/>
      <c r="I88" s="54"/>
      <c r="J88" s="57"/>
      <c r="K88" s="58"/>
      <c r="L88" s="58"/>
      <c r="M88" s="54">
        <f t="shared" si="14"/>
        <v>0</v>
      </c>
      <c r="N88" s="39">
        <f t="shared" si="19"/>
        <v>0</v>
      </c>
      <c r="O88" s="40">
        <f t="shared" si="16"/>
        <v>0</v>
      </c>
      <c r="P88" s="75"/>
      <c r="Q88" s="71"/>
      <c r="R88" s="6"/>
    </row>
    <row r="89" spans="2:19" x14ac:dyDescent="0.3">
      <c r="B89" s="15"/>
      <c r="C89" s="15"/>
      <c r="D89" s="35"/>
      <c r="E89" s="15"/>
      <c r="F89" s="15"/>
      <c r="G89" s="53"/>
      <c r="H89" s="56"/>
      <c r="I89" s="54"/>
      <c r="J89" s="57"/>
      <c r="K89" s="58"/>
      <c r="L89" s="58"/>
      <c r="M89" s="54">
        <f t="shared" si="14"/>
        <v>0</v>
      </c>
      <c r="N89" s="39">
        <f t="shared" si="19"/>
        <v>0</v>
      </c>
      <c r="O89" s="40">
        <f t="shared" si="16"/>
        <v>0</v>
      </c>
      <c r="P89" s="75"/>
      <c r="Q89" s="71"/>
      <c r="R89" s="6"/>
    </row>
    <row r="90" spans="2:19" x14ac:dyDescent="0.3">
      <c r="B90" s="15"/>
      <c r="C90" s="15"/>
      <c r="D90" s="35"/>
      <c r="E90" s="15"/>
      <c r="F90" s="15"/>
      <c r="G90" s="53"/>
      <c r="H90" s="56"/>
      <c r="I90" s="54"/>
      <c r="J90" s="57"/>
      <c r="K90" s="58"/>
      <c r="L90" s="58"/>
      <c r="M90" s="54">
        <f t="shared" si="14"/>
        <v>0</v>
      </c>
      <c r="N90" s="39">
        <f t="shared" si="19"/>
        <v>0</v>
      </c>
      <c r="O90" s="40">
        <f t="shared" si="16"/>
        <v>0</v>
      </c>
      <c r="P90" s="75"/>
      <c r="Q90" s="71"/>
      <c r="R90" s="6"/>
    </row>
    <row r="91" spans="2:19" x14ac:dyDescent="0.3">
      <c r="B91" s="15"/>
      <c r="C91" s="76" t="s">
        <v>82</v>
      </c>
      <c r="D91" s="77"/>
      <c r="E91" s="15"/>
      <c r="F91" s="15"/>
      <c r="G91" s="53"/>
      <c r="H91" s="56"/>
      <c r="I91" s="54"/>
      <c r="J91" s="57"/>
      <c r="K91" s="58"/>
      <c r="L91" s="58"/>
      <c r="M91" s="54">
        <f t="shared" si="14"/>
        <v>0</v>
      </c>
      <c r="N91" s="39">
        <f t="shared" si="19"/>
        <v>0</v>
      </c>
      <c r="O91" s="40">
        <f t="shared" si="16"/>
        <v>0</v>
      </c>
      <c r="P91" s="75"/>
      <c r="Q91" s="71"/>
      <c r="R91" s="6"/>
    </row>
    <row r="92" spans="2:19" x14ac:dyDescent="0.3">
      <c r="B92" s="15"/>
      <c r="C92" s="76"/>
      <c r="D92" s="35" t="s">
        <v>83</v>
      </c>
      <c r="E92" s="15"/>
      <c r="F92" s="15"/>
      <c r="G92" s="53"/>
      <c r="H92" s="56"/>
      <c r="I92" s="54"/>
      <c r="J92" s="57">
        <v>5.22</v>
      </c>
      <c r="K92" s="58">
        <v>8</v>
      </c>
      <c r="L92" s="58">
        <v>9</v>
      </c>
      <c r="M92" s="54">
        <f t="shared" si="14"/>
        <v>9.4770000000000003</v>
      </c>
      <c r="N92" s="39">
        <f t="shared" si="19"/>
        <v>1.4215500000000001</v>
      </c>
      <c r="O92" s="40">
        <f t="shared" si="16"/>
        <v>10.89855</v>
      </c>
      <c r="P92" s="75"/>
      <c r="Q92" s="71"/>
      <c r="R92" s="6"/>
    </row>
    <row r="93" spans="2:19" x14ac:dyDescent="0.3">
      <c r="B93" s="15"/>
      <c r="C93" s="15"/>
      <c r="D93" s="29"/>
      <c r="E93" s="15"/>
      <c r="F93" s="15"/>
      <c r="G93" s="53">
        <v>0</v>
      </c>
      <c r="H93" s="56">
        <f t="shared" si="17"/>
        <v>0</v>
      </c>
      <c r="I93" s="54">
        <f t="shared" si="18"/>
        <v>0</v>
      </c>
      <c r="J93" s="57">
        <f t="shared" si="15"/>
        <v>0</v>
      </c>
      <c r="K93" s="58">
        <f t="shared" si="13"/>
        <v>0</v>
      </c>
      <c r="L93" s="58"/>
      <c r="M93" s="54">
        <f t="shared" si="14"/>
        <v>0</v>
      </c>
      <c r="N93" s="39">
        <f t="shared" si="19"/>
        <v>0</v>
      </c>
      <c r="O93" s="40">
        <f t="shared" si="16"/>
        <v>0</v>
      </c>
      <c r="Q93" s="71"/>
      <c r="R93" s="74"/>
      <c r="S93" s="74"/>
    </row>
    <row r="94" spans="2:19" x14ac:dyDescent="0.3">
      <c r="B94" s="15"/>
      <c r="C94" s="76" t="s">
        <v>84</v>
      </c>
      <c r="D94" s="29"/>
      <c r="E94" s="15"/>
      <c r="F94" s="15"/>
      <c r="G94" s="53"/>
      <c r="H94" s="56"/>
      <c r="I94" s="54"/>
      <c r="J94" s="57"/>
      <c r="K94" s="58"/>
      <c r="L94" s="58"/>
      <c r="M94" s="54">
        <f t="shared" si="14"/>
        <v>0</v>
      </c>
      <c r="N94" s="39">
        <f t="shared" si="19"/>
        <v>0</v>
      </c>
      <c r="O94" s="40">
        <f t="shared" si="16"/>
        <v>0</v>
      </c>
      <c r="Q94" s="71"/>
      <c r="R94" s="74"/>
      <c r="S94" s="74"/>
    </row>
    <row r="95" spans="2:19" x14ac:dyDescent="0.3">
      <c r="B95" s="15"/>
      <c r="C95" s="15"/>
      <c r="D95" s="29" t="s">
        <v>85</v>
      </c>
      <c r="E95" s="15"/>
      <c r="F95" s="15"/>
      <c r="G95" s="53"/>
      <c r="H95" s="56"/>
      <c r="I95" s="54"/>
      <c r="J95" s="57"/>
      <c r="K95" s="58"/>
      <c r="L95" s="58">
        <v>9</v>
      </c>
      <c r="M95" s="54">
        <f t="shared" si="14"/>
        <v>9.4770000000000003</v>
      </c>
      <c r="N95" s="39">
        <f t="shared" si="19"/>
        <v>1.4215500000000001</v>
      </c>
      <c r="O95" s="40">
        <f t="shared" si="16"/>
        <v>10.89855</v>
      </c>
      <c r="Q95" s="71"/>
      <c r="R95" s="74"/>
      <c r="S95" s="74"/>
    </row>
    <row r="96" spans="2:19" x14ac:dyDescent="0.3">
      <c r="B96" s="15"/>
      <c r="C96" s="15"/>
      <c r="D96" s="29"/>
      <c r="E96" s="15"/>
      <c r="F96" s="15"/>
      <c r="G96" s="53"/>
      <c r="H96" s="56"/>
      <c r="I96" s="54"/>
      <c r="J96" s="57"/>
      <c r="K96" s="58"/>
      <c r="L96" s="58"/>
      <c r="M96" s="54">
        <f t="shared" si="14"/>
        <v>0</v>
      </c>
      <c r="N96" s="39">
        <f t="shared" si="19"/>
        <v>0</v>
      </c>
      <c r="O96" s="40">
        <f t="shared" si="16"/>
        <v>0</v>
      </c>
      <c r="Q96" s="71"/>
      <c r="R96" s="74"/>
      <c r="S96" s="74"/>
    </row>
    <row r="97" spans="2:19" x14ac:dyDescent="0.3">
      <c r="B97" s="15"/>
      <c r="C97" s="15"/>
      <c r="D97" s="29"/>
      <c r="E97" s="15"/>
      <c r="F97" s="15"/>
      <c r="G97" s="53"/>
      <c r="H97" s="56"/>
      <c r="I97" s="54"/>
      <c r="J97" s="57"/>
      <c r="K97" s="58"/>
      <c r="L97" s="58"/>
      <c r="M97" s="54">
        <f t="shared" si="14"/>
        <v>0</v>
      </c>
      <c r="N97" s="39">
        <f t="shared" si="19"/>
        <v>0</v>
      </c>
      <c r="O97" s="40">
        <f t="shared" si="16"/>
        <v>0</v>
      </c>
      <c r="Q97" s="71"/>
      <c r="R97" s="74"/>
      <c r="S97" s="74"/>
    </row>
    <row r="98" spans="2:19" x14ac:dyDescent="0.3">
      <c r="B98" s="15"/>
      <c r="C98" s="16" t="s">
        <v>86</v>
      </c>
      <c r="D98" s="29"/>
      <c r="E98" s="15"/>
      <c r="F98" s="15"/>
      <c r="G98" s="53">
        <v>0</v>
      </c>
      <c r="H98" s="56">
        <f t="shared" si="17"/>
        <v>0</v>
      </c>
      <c r="I98" s="54">
        <f t="shared" si="18"/>
        <v>0</v>
      </c>
      <c r="J98" s="57">
        <f t="shared" si="15"/>
        <v>0</v>
      </c>
      <c r="K98" s="58">
        <f t="shared" si="13"/>
        <v>0</v>
      </c>
      <c r="L98" s="58"/>
      <c r="M98" s="54">
        <f t="shared" si="14"/>
        <v>0</v>
      </c>
      <c r="N98" s="39">
        <f t="shared" si="19"/>
        <v>0</v>
      </c>
      <c r="O98" s="40">
        <f t="shared" si="16"/>
        <v>0</v>
      </c>
      <c r="R98" s="59"/>
    </row>
    <row r="99" spans="2:19" s="80" customFormat="1" x14ac:dyDescent="0.3">
      <c r="B99" s="78"/>
      <c r="C99" s="78"/>
      <c r="D99" s="79" t="s">
        <v>76</v>
      </c>
      <c r="E99" s="78"/>
      <c r="F99" s="78"/>
      <c r="G99" s="53">
        <v>313.39728055040013</v>
      </c>
      <c r="H99" s="56">
        <f t="shared" si="17"/>
        <v>333.1413092250753</v>
      </c>
      <c r="I99" s="54">
        <f t="shared" si="18"/>
        <v>355.46177694315531</v>
      </c>
      <c r="J99" s="57">
        <f t="shared" si="15"/>
        <v>374.65671289808574</v>
      </c>
      <c r="K99" s="58">
        <f t="shared" si="13"/>
        <v>389.26832470111106</v>
      </c>
      <c r="L99" s="58">
        <f>K99*$L$3</f>
        <v>407.95320428676439</v>
      </c>
      <c r="M99" s="54">
        <f t="shared" si="14"/>
        <v>429.57472411396287</v>
      </c>
      <c r="N99" s="39">
        <f t="shared" si="19"/>
        <v>64.436208617094422</v>
      </c>
      <c r="O99" s="40">
        <f t="shared" si="16"/>
        <v>494.01093273105732</v>
      </c>
      <c r="Q99" s="59"/>
      <c r="S99" s="1"/>
    </row>
    <row r="100" spans="2:19" x14ac:dyDescent="0.3">
      <c r="B100" s="15"/>
      <c r="C100" s="15"/>
      <c r="D100" s="29"/>
      <c r="E100" s="15"/>
      <c r="F100" s="15"/>
      <c r="G100" s="53">
        <v>0</v>
      </c>
      <c r="H100" s="56">
        <f t="shared" si="17"/>
        <v>0</v>
      </c>
      <c r="I100" s="54">
        <f t="shared" si="18"/>
        <v>0</v>
      </c>
      <c r="J100" s="57">
        <f t="shared" si="15"/>
        <v>0</v>
      </c>
      <c r="K100" s="58">
        <f t="shared" si="13"/>
        <v>0</v>
      </c>
      <c r="L100" s="58"/>
      <c r="M100" s="54">
        <f t="shared" si="14"/>
        <v>0</v>
      </c>
      <c r="N100" s="39">
        <f t="shared" si="19"/>
        <v>0</v>
      </c>
      <c r="O100" s="40">
        <f t="shared" si="16"/>
        <v>0</v>
      </c>
      <c r="R100" s="81"/>
    </row>
    <row r="101" spans="2:19" x14ac:dyDescent="0.3">
      <c r="B101" s="15"/>
      <c r="C101" s="16" t="s">
        <v>87</v>
      </c>
      <c r="D101" s="29"/>
      <c r="E101" s="15"/>
      <c r="F101" s="15"/>
      <c r="G101" s="53">
        <v>0</v>
      </c>
      <c r="H101" s="56">
        <f t="shared" si="17"/>
        <v>0</v>
      </c>
      <c r="I101" s="54">
        <f t="shared" si="18"/>
        <v>0</v>
      </c>
      <c r="J101" s="57">
        <f t="shared" si="15"/>
        <v>0</v>
      </c>
      <c r="K101" s="58">
        <f t="shared" si="13"/>
        <v>0</v>
      </c>
      <c r="L101" s="58"/>
      <c r="M101" s="54">
        <f t="shared" si="14"/>
        <v>0</v>
      </c>
      <c r="N101" s="39">
        <f t="shared" si="19"/>
        <v>0</v>
      </c>
      <c r="O101" s="40">
        <f t="shared" si="16"/>
        <v>0</v>
      </c>
      <c r="R101" s="80"/>
    </row>
    <row r="102" spans="2:19" x14ac:dyDescent="0.3">
      <c r="B102" s="15"/>
      <c r="C102" s="15"/>
      <c r="D102" s="35" t="s">
        <v>88</v>
      </c>
      <c r="E102" s="15"/>
      <c r="F102" s="15"/>
      <c r="G102" s="53">
        <v>1.3508503472000002</v>
      </c>
      <c r="H102" s="56">
        <f t="shared" si="17"/>
        <v>1.4359539190736001</v>
      </c>
      <c r="I102" s="54">
        <f t="shared" si="18"/>
        <v>1.5321628316515312</v>
      </c>
      <c r="J102" s="57">
        <f t="shared" si="15"/>
        <v>1.6148996245607139</v>
      </c>
      <c r="K102" s="58">
        <f t="shared" si="13"/>
        <v>1.6778807099185815</v>
      </c>
      <c r="L102" s="58">
        <f>K102*$L$3</f>
        <v>1.7584189839946736</v>
      </c>
      <c r="M102" s="54">
        <f t="shared" si="14"/>
        <v>1.8516151901463911</v>
      </c>
      <c r="N102" s="39">
        <f t="shared" si="19"/>
        <v>0.27774227852195865</v>
      </c>
      <c r="O102" s="40">
        <f t="shared" si="16"/>
        <v>2.1293574686683496</v>
      </c>
      <c r="Q102" s="82"/>
      <c r="R102" s="80"/>
      <c r="S102" s="80"/>
    </row>
    <row r="103" spans="2:19" x14ac:dyDescent="0.3">
      <c r="B103" s="15"/>
      <c r="C103" s="15"/>
      <c r="D103" s="29"/>
      <c r="E103" s="15"/>
      <c r="F103" s="15"/>
      <c r="G103" s="53">
        <v>0</v>
      </c>
      <c r="H103" s="56">
        <f t="shared" si="17"/>
        <v>0</v>
      </c>
      <c r="I103" s="54">
        <f t="shared" si="18"/>
        <v>0</v>
      </c>
      <c r="J103" s="38">
        <f t="shared" si="15"/>
        <v>0</v>
      </c>
      <c r="K103" s="58">
        <f t="shared" si="13"/>
        <v>0</v>
      </c>
      <c r="L103" s="58"/>
      <c r="M103" s="54">
        <f t="shared" si="14"/>
        <v>0</v>
      </c>
      <c r="N103" s="39">
        <f t="shared" si="19"/>
        <v>0</v>
      </c>
      <c r="O103" s="40">
        <f t="shared" si="16"/>
        <v>0</v>
      </c>
      <c r="R103" s="80"/>
    </row>
    <row r="104" spans="2:19" x14ac:dyDescent="0.3">
      <c r="B104" s="15"/>
      <c r="C104" s="16" t="s">
        <v>89</v>
      </c>
      <c r="D104" s="29"/>
      <c r="E104" s="15"/>
      <c r="F104" s="15"/>
      <c r="G104" s="53">
        <v>0</v>
      </c>
      <c r="H104" s="56">
        <f t="shared" si="17"/>
        <v>0</v>
      </c>
      <c r="I104" s="54">
        <f t="shared" si="18"/>
        <v>0</v>
      </c>
      <c r="J104" s="38">
        <f t="shared" si="15"/>
        <v>0</v>
      </c>
      <c r="K104" s="58">
        <f t="shared" si="13"/>
        <v>0</v>
      </c>
      <c r="L104" s="58"/>
      <c r="M104" s="54">
        <f t="shared" si="14"/>
        <v>0</v>
      </c>
      <c r="N104" s="39">
        <f t="shared" si="19"/>
        <v>0</v>
      </c>
      <c r="O104" s="40">
        <f t="shared" si="16"/>
        <v>0</v>
      </c>
    </row>
    <row r="105" spans="2:19" x14ac:dyDescent="0.3">
      <c r="B105" s="15"/>
      <c r="C105" s="16"/>
      <c r="D105" s="35" t="s">
        <v>90</v>
      </c>
      <c r="E105" s="15"/>
      <c r="F105" s="15"/>
      <c r="G105" s="53">
        <v>0</v>
      </c>
      <c r="H105" s="56">
        <f t="shared" si="17"/>
        <v>0</v>
      </c>
      <c r="I105" s="54">
        <f t="shared" si="18"/>
        <v>0</v>
      </c>
      <c r="J105" s="38">
        <f t="shared" si="15"/>
        <v>0</v>
      </c>
      <c r="K105" s="58">
        <f t="shared" si="13"/>
        <v>0</v>
      </c>
      <c r="L105" s="58"/>
      <c r="M105" s="54">
        <f t="shared" si="14"/>
        <v>0</v>
      </c>
      <c r="N105" s="39">
        <f t="shared" si="19"/>
        <v>0</v>
      </c>
      <c r="O105" s="40">
        <f t="shared" si="16"/>
        <v>0</v>
      </c>
    </row>
    <row r="106" spans="2:19" x14ac:dyDescent="0.3">
      <c r="B106" s="15"/>
      <c r="C106" s="15"/>
      <c r="D106" s="29"/>
      <c r="E106" s="15" t="s">
        <v>91</v>
      </c>
      <c r="F106" s="15"/>
      <c r="G106" s="53">
        <v>45.928911804800016</v>
      </c>
      <c r="H106" s="56">
        <f t="shared" si="17"/>
        <v>48.822433248502414</v>
      </c>
      <c r="I106" s="54">
        <f t="shared" si="18"/>
        <v>52.093536276152072</v>
      </c>
      <c r="J106" s="57">
        <f t="shared" si="15"/>
        <v>54.906587235064286</v>
      </c>
      <c r="K106" s="58">
        <f t="shared" si="13"/>
        <v>57.047944137231788</v>
      </c>
      <c r="L106" s="58">
        <f>K106*$L$3</f>
        <v>59.786245455818914</v>
      </c>
      <c r="M106" s="54">
        <f t="shared" si="14"/>
        <v>62.954916464977316</v>
      </c>
      <c r="N106" s="39">
        <f t="shared" si="19"/>
        <v>9.4432374697465971</v>
      </c>
      <c r="O106" s="40">
        <f t="shared" si="16"/>
        <v>72.398153934723908</v>
      </c>
    </row>
    <row r="107" spans="2:19" x14ac:dyDescent="0.3">
      <c r="B107" s="15"/>
      <c r="C107" s="15"/>
      <c r="D107" s="29"/>
      <c r="E107" s="15" t="s">
        <v>92</v>
      </c>
      <c r="F107" s="15"/>
      <c r="G107" s="53">
        <v>394.44830138240007</v>
      </c>
      <c r="H107" s="56">
        <f t="shared" si="17"/>
        <v>419.29854436949125</v>
      </c>
      <c r="I107" s="54">
        <f t="shared" si="18"/>
        <v>447.39154684224712</v>
      </c>
      <c r="J107" s="57">
        <f t="shared" si="15"/>
        <v>471.55069037172848</v>
      </c>
      <c r="K107" s="58">
        <f t="shared" si="13"/>
        <v>489.94116729622584</v>
      </c>
      <c r="L107" s="58">
        <f>K107*$L$3</f>
        <v>513.45834332644472</v>
      </c>
      <c r="M107" s="54">
        <f t="shared" si="14"/>
        <v>540.67163552274621</v>
      </c>
      <c r="N107" s="39">
        <f t="shared" si="19"/>
        <v>81.100745328411932</v>
      </c>
      <c r="O107" s="40">
        <f t="shared" si="16"/>
        <v>621.77238085115812</v>
      </c>
    </row>
    <row r="108" spans="2:19" x14ac:dyDescent="0.3">
      <c r="B108" s="15"/>
      <c r="C108" s="15"/>
      <c r="D108" s="29"/>
      <c r="E108" s="15"/>
      <c r="F108" s="15"/>
      <c r="G108" s="53">
        <v>0</v>
      </c>
      <c r="H108" s="56">
        <f t="shared" si="17"/>
        <v>0</v>
      </c>
      <c r="I108" s="54">
        <f t="shared" si="18"/>
        <v>0</v>
      </c>
      <c r="J108" s="57">
        <f t="shared" si="15"/>
        <v>0</v>
      </c>
      <c r="K108" s="58">
        <f t="shared" si="13"/>
        <v>0</v>
      </c>
      <c r="L108" s="58"/>
      <c r="M108" s="54">
        <f t="shared" si="14"/>
        <v>0</v>
      </c>
      <c r="N108" s="39">
        <f t="shared" si="19"/>
        <v>0</v>
      </c>
      <c r="O108" s="40">
        <f t="shared" si="16"/>
        <v>0</v>
      </c>
    </row>
    <row r="109" spans="2:19" x14ac:dyDescent="0.3">
      <c r="B109" s="15"/>
      <c r="C109" s="15"/>
      <c r="D109" s="29"/>
      <c r="E109" s="15" t="s">
        <v>93</v>
      </c>
      <c r="F109" s="15"/>
      <c r="G109" s="53">
        <v>89.156122915200029</v>
      </c>
      <c r="H109" s="56">
        <f t="shared" si="17"/>
        <v>94.772958658857632</v>
      </c>
      <c r="I109" s="54">
        <f t="shared" si="18"/>
        <v>101.12274688900109</v>
      </c>
      <c r="J109" s="57">
        <f t="shared" si="15"/>
        <v>106.58337522100716</v>
      </c>
      <c r="K109" s="58">
        <f t="shared" si="13"/>
        <v>110.74012685462642</v>
      </c>
      <c r="L109" s="58">
        <f>K109*$L$3</f>
        <v>116.0556529436485</v>
      </c>
      <c r="M109" s="54">
        <f t="shared" si="14"/>
        <v>122.20660254966187</v>
      </c>
      <c r="N109" s="39">
        <f t="shared" si="19"/>
        <v>18.330990382449279</v>
      </c>
      <c r="O109" s="40">
        <f t="shared" si="16"/>
        <v>140.53759293211115</v>
      </c>
    </row>
    <row r="110" spans="2:19" x14ac:dyDescent="0.3">
      <c r="B110" s="15"/>
      <c r="C110" s="15"/>
      <c r="D110" s="29"/>
      <c r="E110" s="15" t="s">
        <v>94</v>
      </c>
      <c r="F110" s="15"/>
      <c r="G110" s="53">
        <v>769.9846979040002</v>
      </c>
      <c r="H110" s="56">
        <f t="shared" si="17"/>
        <v>818.49373387195214</v>
      </c>
      <c r="I110" s="54">
        <f t="shared" si="18"/>
        <v>873.3328140413729</v>
      </c>
      <c r="J110" s="57">
        <f t="shared" si="15"/>
        <v>920.49278599960712</v>
      </c>
      <c r="K110" s="58">
        <f t="shared" si="13"/>
        <v>956.3920046535917</v>
      </c>
      <c r="L110" s="58">
        <f>K110*$L$3</f>
        <v>1002.2988208769641</v>
      </c>
      <c r="M110" s="54">
        <f t="shared" si="14"/>
        <v>1055.4206583834432</v>
      </c>
      <c r="N110" s="39">
        <f t="shared" si="19"/>
        <v>158.31309875751649</v>
      </c>
      <c r="O110" s="40">
        <f t="shared" si="16"/>
        <v>1213.7337571409596</v>
      </c>
    </row>
    <row r="111" spans="2:19" x14ac:dyDescent="0.3">
      <c r="B111" s="15"/>
      <c r="C111" s="15"/>
      <c r="D111" s="29"/>
      <c r="E111" s="15"/>
      <c r="F111" s="15"/>
      <c r="G111" s="53">
        <v>0</v>
      </c>
      <c r="H111" s="56">
        <f t="shared" si="17"/>
        <v>0</v>
      </c>
      <c r="I111" s="54">
        <f t="shared" si="18"/>
        <v>0</v>
      </c>
      <c r="J111" s="57">
        <f t="shared" si="15"/>
        <v>0</v>
      </c>
      <c r="K111" s="58">
        <f t="shared" si="13"/>
        <v>0</v>
      </c>
      <c r="L111" s="58"/>
      <c r="M111" s="54">
        <f t="shared" si="14"/>
        <v>0</v>
      </c>
      <c r="N111" s="39">
        <f t="shared" si="19"/>
        <v>0</v>
      </c>
      <c r="O111" s="40">
        <f t="shared" si="16"/>
        <v>0</v>
      </c>
    </row>
    <row r="112" spans="2:19" x14ac:dyDescent="0.3">
      <c r="B112" s="15"/>
      <c r="C112" s="15"/>
      <c r="D112" s="29"/>
      <c r="E112" s="15" t="s">
        <v>95</v>
      </c>
      <c r="F112" s="15"/>
      <c r="G112" s="53"/>
      <c r="H112" s="56">
        <f t="shared" si="17"/>
        <v>0</v>
      </c>
      <c r="I112" s="54">
        <f t="shared" si="18"/>
        <v>0</v>
      </c>
      <c r="J112" s="57">
        <f t="shared" si="15"/>
        <v>0</v>
      </c>
      <c r="K112" s="58">
        <f t="shared" si="13"/>
        <v>0</v>
      </c>
      <c r="L112" s="58"/>
      <c r="M112" s="54">
        <f t="shared" si="14"/>
        <v>0</v>
      </c>
      <c r="N112" s="39">
        <f t="shared" si="19"/>
        <v>0</v>
      </c>
      <c r="O112" s="40">
        <f t="shared" si="16"/>
        <v>0</v>
      </c>
    </row>
    <row r="113" spans="2:15" s="1" customFormat="1" x14ac:dyDescent="0.3">
      <c r="B113" s="15"/>
      <c r="C113" s="15"/>
      <c r="D113" s="29"/>
      <c r="E113" s="15" t="s">
        <v>96</v>
      </c>
      <c r="F113" s="15"/>
      <c r="G113" s="53">
        <v>50</v>
      </c>
      <c r="H113" s="56">
        <f t="shared" si="17"/>
        <v>53.15</v>
      </c>
      <c r="I113" s="54">
        <f t="shared" si="18"/>
        <v>56.711049999999993</v>
      </c>
      <c r="J113" s="57">
        <f t="shared" si="15"/>
        <v>59.773446699999994</v>
      </c>
      <c r="K113" s="58">
        <f t="shared" si="13"/>
        <v>62.104611121299989</v>
      </c>
      <c r="L113" s="58">
        <f>K113*$L$3</f>
        <v>65.085632455122393</v>
      </c>
      <c r="M113" s="54">
        <f t="shared" si="14"/>
        <v>68.535170975243872</v>
      </c>
      <c r="N113" s="39">
        <f t="shared" si="19"/>
        <v>10.280275646286581</v>
      </c>
      <c r="O113" s="40">
        <f t="shared" si="16"/>
        <v>78.815446621530455</v>
      </c>
    </row>
    <row r="114" spans="2:15" s="1" customFormat="1" x14ac:dyDescent="0.3">
      <c r="B114" s="15"/>
      <c r="C114" s="15"/>
      <c r="D114" s="29"/>
      <c r="E114" s="15" t="s">
        <v>97</v>
      </c>
      <c r="F114" s="15"/>
      <c r="G114" s="53">
        <v>100</v>
      </c>
      <c r="H114" s="56">
        <f t="shared" si="17"/>
        <v>106.3</v>
      </c>
      <c r="I114" s="54">
        <f t="shared" si="18"/>
        <v>113.42209999999999</v>
      </c>
      <c r="J114" s="57">
        <f t="shared" si="15"/>
        <v>119.54689339999999</v>
      </c>
      <c r="K114" s="58">
        <f t="shared" si="13"/>
        <v>124.20922224259998</v>
      </c>
      <c r="L114" s="58">
        <f>K114*$L$3</f>
        <v>130.17126491024479</v>
      </c>
      <c r="M114" s="54">
        <f t="shared" si="14"/>
        <v>137.07034195048774</v>
      </c>
      <c r="N114" s="39">
        <f t="shared" si="19"/>
        <v>20.560551292573162</v>
      </c>
      <c r="O114" s="40">
        <f t="shared" si="16"/>
        <v>157.63089324306091</v>
      </c>
    </row>
    <row r="115" spans="2:15" s="1" customFormat="1" x14ac:dyDescent="0.3">
      <c r="B115" s="15"/>
      <c r="C115" s="15"/>
      <c r="D115" s="29"/>
      <c r="E115" s="15"/>
      <c r="F115" s="15"/>
      <c r="G115" s="53"/>
      <c r="H115" s="56"/>
      <c r="I115" s="54"/>
      <c r="J115" s="57"/>
      <c r="K115" s="58"/>
      <c r="L115" s="58"/>
      <c r="M115" s="54">
        <f t="shared" si="14"/>
        <v>0</v>
      </c>
      <c r="N115" s="39">
        <f t="shared" si="19"/>
        <v>0</v>
      </c>
      <c r="O115" s="40">
        <f t="shared" si="16"/>
        <v>0</v>
      </c>
    </row>
    <row r="116" spans="2:15" s="1" customFormat="1" x14ac:dyDescent="0.3">
      <c r="B116" s="15"/>
      <c r="C116" s="76" t="s">
        <v>98</v>
      </c>
      <c r="D116" s="29"/>
      <c r="E116" s="15"/>
      <c r="F116" s="15"/>
      <c r="G116" s="53"/>
      <c r="H116" s="56"/>
      <c r="I116" s="54"/>
      <c r="J116" s="57"/>
      <c r="K116" s="58"/>
      <c r="L116" s="58"/>
      <c r="M116" s="54">
        <f t="shared" si="14"/>
        <v>0</v>
      </c>
      <c r="N116" s="39">
        <f t="shared" si="19"/>
        <v>0</v>
      </c>
      <c r="O116" s="40">
        <f t="shared" si="16"/>
        <v>0</v>
      </c>
    </row>
    <row r="117" spans="2:15" s="1" customFormat="1" x14ac:dyDescent="0.3">
      <c r="B117" s="15"/>
      <c r="C117" s="15"/>
      <c r="D117" s="29" t="s">
        <v>99</v>
      </c>
      <c r="E117" s="15"/>
      <c r="F117" s="15"/>
      <c r="G117" s="53"/>
      <c r="H117" s="56">
        <f t="shared" si="17"/>
        <v>0</v>
      </c>
      <c r="I117" s="54">
        <f t="shared" si="18"/>
        <v>0</v>
      </c>
      <c r="J117" s="38">
        <f t="shared" si="15"/>
        <v>0</v>
      </c>
      <c r="K117" s="58">
        <f t="shared" si="13"/>
        <v>0</v>
      </c>
      <c r="L117" s="58">
        <v>1000</v>
      </c>
      <c r="M117" s="54">
        <f t="shared" si="14"/>
        <v>1053</v>
      </c>
      <c r="N117" s="39">
        <f t="shared" si="19"/>
        <v>157.94999999999999</v>
      </c>
      <c r="O117" s="40">
        <f t="shared" si="16"/>
        <v>1210.95</v>
      </c>
    </row>
    <row r="118" spans="2:15" s="1" customFormat="1" x14ac:dyDescent="0.3">
      <c r="B118" s="15"/>
      <c r="C118" s="15"/>
      <c r="D118" s="83" t="s">
        <v>100</v>
      </c>
      <c r="E118" s="84"/>
      <c r="F118" s="15"/>
      <c r="G118" s="53"/>
      <c r="H118" s="56"/>
      <c r="I118" s="54"/>
      <c r="J118" s="38"/>
      <c r="K118" s="58"/>
      <c r="L118" s="58">
        <v>1500</v>
      </c>
      <c r="M118" s="54">
        <f t="shared" si="14"/>
        <v>1579.5</v>
      </c>
      <c r="N118" s="39">
        <f t="shared" si="19"/>
        <v>236.92499999999998</v>
      </c>
      <c r="O118" s="40">
        <f t="shared" si="16"/>
        <v>1816.425</v>
      </c>
    </row>
    <row r="119" spans="2:15" s="1" customFormat="1" x14ac:dyDescent="0.3">
      <c r="B119" s="15"/>
      <c r="C119" s="15"/>
      <c r="D119" s="29"/>
      <c r="E119" s="15"/>
      <c r="F119" s="15"/>
      <c r="G119" s="53"/>
      <c r="H119" s="56"/>
      <c r="I119" s="54">
        <f t="shared" si="18"/>
        <v>0</v>
      </c>
      <c r="J119" s="38">
        <f t="shared" si="15"/>
        <v>0</v>
      </c>
      <c r="K119" s="58">
        <f t="shared" si="13"/>
        <v>0</v>
      </c>
      <c r="L119" s="58"/>
      <c r="M119" s="54">
        <f t="shared" si="14"/>
        <v>0</v>
      </c>
      <c r="N119" s="39">
        <f t="shared" si="19"/>
        <v>0</v>
      </c>
      <c r="O119" s="40">
        <f t="shared" si="16"/>
        <v>0</v>
      </c>
    </row>
    <row r="120" spans="2:15" s="1" customFormat="1" x14ac:dyDescent="0.3">
      <c r="B120" s="15"/>
      <c r="C120" s="16" t="s">
        <v>101</v>
      </c>
      <c r="D120" s="29"/>
      <c r="E120" s="15"/>
      <c r="F120" s="15"/>
      <c r="G120" s="53">
        <v>0</v>
      </c>
      <c r="H120" s="56">
        <f t="shared" si="17"/>
        <v>0</v>
      </c>
      <c r="I120" s="54">
        <f t="shared" si="18"/>
        <v>0</v>
      </c>
      <c r="J120" s="38">
        <f t="shared" si="15"/>
        <v>0</v>
      </c>
      <c r="K120" s="58">
        <f t="shared" si="13"/>
        <v>0</v>
      </c>
      <c r="L120" s="58"/>
      <c r="M120" s="54">
        <f t="shared" si="14"/>
        <v>0</v>
      </c>
      <c r="N120" s="39">
        <f t="shared" si="19"/>
        <v>0</v>
      </c>
      <c r="O120" s="40">
        <f t="shared" si="16"/>
        <v>0</v>
      </c>
    </row>
    <row r="121" spans="2:15" s="1" customFormat="1" x14ac:dyDescent="0.3">
      <c r="B121" s="15"/>
      <c r="C121" s="78" t="s">
        <v>102</v>
      </c>
      <c r="D121" s="29"/>
      <c r="E121" s="15"/>
      <c r="G121" s="53"/>
      <c r="H121" s="85"/>
      <c r="I121" s="86"/>
      <c r="J121" s="85"/>
      <c r="K121" s="87"/>
      <c r="L121" s="58">
        <f>K121*$L$3</f>
        <v>0</v>
      </c>
      <c r="M121" s="54">
        <f t="shared" si="14"/>
        <v>0</v>
      </c>
      <c r="N121" s="39">
        <f t="shared" si="19"/>
        <v>0</v>
      </c>
      <c r="O121" s="40">
        <f t="shared" si="16"/>
        <v>0</v>
      </c>
    </row>
    <row r="122" spans="2:15" s="1" customFormat="1" x14ac:dyDescent="0.3">
      <c r="B122" s="15"/>
      <c r="C122" s="15"/>
      <c r="D122" s="29"/>
      <c r="E122" s="15"/>
      <c r="F122" s="15"/>
      <c r="G122" s="53">
        <v>0</v>
      </c>
      <c r="H122" s="56">
        <f t="shared" si="17"/>
        <v>0</v>
      </c>
      <c r="I122" s="54">
        <f t="shared" si="18"/>
        <v>0</v>
      </c>
      <c r="J122" s="38">
        <f t="shared" si="15"/>
        <v>0</v>
      </c>
      <c r="K122" s="58">
        <f t="shared" si="13"/>
        <v>0</v>
      </c>
      <c r="L122" s="58"/>
      <c r="M122" s="54">
        <f t="shared" si="14"/>
        <v>0</v>
      </c>
      <c r="N122" s="39">
        <f t="shared" si="19"/>
        <v>0</v>
      </c>
      <c r="O122" s="40">
        <f t="shared" si="16"/>
        <v>0</v>
      </c>
    </row>
    <row r="123" spans="2:15" s="1" customFormat="1" x14ac:dyDescent="0.3">
      <c r="B123" s="15"/>
      <c r="C123" s="16" t="s">
        <v>103</v>
      </c>
      <c r="D123" s="29"/>
      <c r="E123" s="15"/>
      <c r="F123" s="15"/>
      <c r="G123" s="53">
        <v>0</v>
      </c>
      <c r="H123" s="56">
        <f t="shared" si="17"/>
        <v>0</v>
      </c>
      <c r="I123" s="54">
        <f t="shared" si="18"/>
        <v>0</v>
      </c>
      <c r="J123" s="38">
        <f t="shared" si="15"/>
        <v>0</v>
      </c>
      <c r="K123" s="58">
        <f t="shared" si="13"/>
        <v>0</v>
      </c>
      <c r="L123" s="58"/>
      <c r="M123" s="54">
        <f t="shared" si="14"/>
        <v>0</v>
      </c>
      <c r="N123" s="39">
        <f t="shared" si="19"/>
        <v>0</v>
      </c>
      <c r="O123" s="40">
        <f t="shared" si="16"/>
        <v>0</v>
      </c>
    </row>
    <row r="124" spans="2:15" s="1" customFormat="1" x14ac:dyDescent="0.3">
      <c r="B124" s="15"/>
      <c r="C124" s="15"/>
      <c r="D124" s="29" t="s">
        <v>104</v>
      </c>
      <c r="E124" s="15"/>
      <c r="F124" s="15"/>
      <c r="G124" s="53">
        <v>125</v>
      </c>
      <c r="H124" s="56">
        <f t="shared" si="17"/>
        <v>132.875</v>
      </c>
      <c r="I124" s="54">
        <f t="shared" si="18"/>
        <v>141.777625</v>
      </c>
      <c r="J124" s="57">
        <f t="shared" si="15"/>
        <v>149.43361675</v>
      </c>
      <c r="K124" s="58">
        <f t="shared" si="13"/>
        <v>155.26152780324998</v>
      </c>
      <c r="L124" s="58">
        <f>K124*$L$3</f>
        <v>162.71408113780598</v>
      </c>
      <c r="M124" s="54">
        <f t="shared" si="14"/>
        <v>171.33792743810969</v>
      </c>
      <c r="N124" s="39">
        <f t="shared" si="19"/>
        <v>25.700689115716454</v>
      </c>
      <c r="O124" s="40">
        <f t="shared" si="16"/>
        <v>197.03861655382613</v>
      </c>
    </row>
    <row r="125" spans="2:15" s="1" customFormat="1" x14ac:dyDescent="0.3">
      <c r="B125" s="15"/>
      <c r="C125" s="15"/>
      <c r="D125" s="35" t="s">
        <v>105</v>
      </c>
      <c r="E125" s="15"/>
      <c r="F125" s="15"/>
      <c r="G125" s="53">
        <v>125</v>
      </c>
      <c r="H125" s="56">
        <f t="shared" si="17"/>
        <v>132.875</v>
      </c>
      <c r="I125" s="54">
        <f t="shared" si="18"/>
        <v>141.777625</v>
      </c>
      <c r="J125" s="57">
        <v>3000</v>
      </c>
      <c r="K125" s="58">
        <f>J125*$K$3</f>
        <v>3116.9999999999995</v>
      </c>
      <c r="L125" s="58">
        <f>K125*$L$3</f>
        <v>3266.6159999999995</v>
      </c>
      <c r="M125" s="54">
        <f t="shared" si="14"/>
        <v>3439.7466479999994</v>
      </c>
      <c r="N125" s="39">
        <f t="shared" si="19"/>
        <v>515.96199719999993</v>
      </c>
      <c r="O125" s="40">
        <f t="shared" si="16"/>
        <v>3955.7086451999994</v>
      </c>
    </row>
    <row r="126" spans="2:15" s="1" customFormat="1" x14ac:dyDescent="0.3">
      <c r="B126" s="15"/>
      <c r="C126" s="15"/>
      <c r="D126" s="29"/>
      <c r="E126" s="15"/>
      <c r="F126" s="15"/>
      <c r="G126" s="53">
        <v>0</v>
      </c>
      <c r="H126" s="56">
        <f t="shared" si="17"/>
        <v>0</v>
      </c>
      <c r="I126" s="54">
        <f t="shared" si="18"/>
        <v>0</v>
      </c>
      <c r="J126" s="57">
        <f t="shared" si="15"/>
        <v>0</v>
      </c>
      <c r="K126" s="58">
        <f t="shared" si="13"/>
        <v>0</v>
      </c>
      <c r="L126" s="58"/>
      <c r="M126" s="54">
        <f t="shared" si="14"/>
        <v>0</v>
      </c>
      <c r="N126" s="39">
        <f t="shared" si="19"/>
        <v>0</v>
      </c>
      <c r="O126" s="40">
        <f t="shared" si="16"/>
        <v>0</v>
      </c>
    </row>
    <row r="127" spans="2:15" s="1" customFormat="1" x14ac:dyDescent="0.3">
      <c r="B127" s="15"/>
      <c r="C127" s="16" t="s">
        <v>106</v>
      </c>
      <c r="D127" s="29"/>
      <c r="E127" s="15"/>
      <c r="F127" s="15"/>
      <c r="G127" s="53">
        <v>0</v>
      </c>
      <c r="H127" s="56">
        <f t="shared" si="17"/>
        <v>0</v>
      </c>
      <c r="I127" s="54">
        <f t="shared" si="18"/>
        <v>0</v>
      </c>
      <c r="J127" s="57">
        <f t="shared" si="15"/>
        <v>0</v>
      </c>
      <c r="K127" s="58">
        <f t="shared" si="13"/>
        <v>0</v>
      </c>
      <c r="L127" s="58"/>
      <c r="M127" s="54">
        <f t="shared" si="14"/>
        <v>0</v>
      </c>
      <c r="N127" s="39">
        <f t="shared" si="19"/>
        <v>0</v>
      </c>
      <c r="O127" s="40">
        <f t="shared" si="16"/>
        <v>0</v>
      </c>
    </row>
    <row r="128" spans="2:15" s="1" customFormat="1" x14ac:dyDescent="0.3">
      <c r="B128" s="15"/>
      <c r="C128" s="16"/>
      <c r="D128" s="88" t="s">
        <v>107</v>
      </c>
      <c r="E128" s="15"/>
      <c r="F128" s="15"/>
      <c r="G128" s="53"/>
      <c r="H128" s="56"/>
      <c r="I128" s="54"/>
      <c r="J128" s="57"/>
      <c r="K128" s="58"/>
      <c r="L128" s="58"/>
      <c r="M128" s="54">
        <f t="shared" si="14"/>
        <v>0</v>
      </c>
      <c r="N128" s="39">
        <f t="shared" si="19"/>
        <v>0</v>
      </c>
      <c r="O128" s="40">
        <f t="shared" si="16"/>
        <v>0</v>
      </c>
    </row>
    <row r="129" spans="2:15" s="1" customFormat="1" x14ac:dyDescent="0.3">
      <c r="B129" s="15"/>
      <c r="C129" s="16"/>
      <c r="D129" s="35" t="s">
        <v>108</v>
      </c>
      <c r="E129" s="15"/>
      <c r="F129" s="15"/>
      <c r="G129" s="53">
        <v>251.25816457920007</v>
      </c>
      <c r="H129" s="56">
        <f t="shared" si="17"/>
        <v>267.08742894768966</v>
      </c>
      <c r="I129" s="54">
        <f t="shared" si="18"/>
        <v>284.98228668718485</v>
      </c>
      <c r="J129" s="57">
        <f t="shared" si="15"/>
        <v>300.37133016829284</v>
      </c>
      <c r="K129" s="58">
        <f t="shared" si="13"/>
        <v>312.08581204485625</v>
      </c>
      <c r="L129" s="58">
        <f t="shared" ref="L129:L137" si="20">K129*$L$3</f>
        <v>327.06593102300934</v>
      </c>
      <c r="M129" s="54">
        <f t="shared" si="14"/>
        <v>344.40042536722882</v>
      </c>
      <c r="N129" s="39">
        <f t="shared" si="19"/>
        <v>51.66006380508432</v>
      </c>
      <c r="O129" s="40">
        <f t="shared" si="16"/>
        <v>396.06048917231317</v>
      </c>
    </row>
    <row r="130" spans="2:15" s="1" customFormat="1" x14ac:dyDescent="0.3">
      <c r="B130" s="15"/>
      <c r="C130" s="15"/>
      <c r="D130" s="35" t="s">
        <v>109</v>
      </c>
      <c r="E130" s="15"/>
      <c r="F130" s="15"/>
      <c r="G130" s="53">
        <v>132.38333402560002</v>
      </c>
      <c r="H130" s="56">
        <f t="shared" si="17"/>
        <v>140.72348406921282</v>
      </c>
      <c r="I130" s="54">
        <f t="shared" si="18"/>
        <v>150.15195750185006</v>
      </c>
      <c r="J130" s="57">
        <f t="shared" si="15"/>
        <v>158.26016320694998</v>
      </c>
      <c r="K130" s="58">
        <f t="shared" si="13"/>
        <v>164.43230957202101</v>
      </c>
      <c r="L130" s="58">
        <f t="shared" si="20"/>
        <v>172.32506043147802</v>
      </c>
      <c r="M130" s="54">
        <f t="shared" si="14"/>
        <v>181.45828863434636</v>
      </c>
      <c r="N130" s="39">
        <f t="shared" si="19"/>
        <v>27.218743295151953</v>
      </c>
      <c r="O130" s="40">
        <f t="shared" si="16"/>
        <v>208.6770319294983</v>
      </c>
    </row>
    <row r="131" spans="2:15" s="1" customFormat="1" x14ac:dyDescent="0.3">
      <c r="B131" s="15"/>
      <c r="C131" s="15"/>
      <c r="D131" s="35" t="s">
        <v>110</v>
      </c>
      <c r="E131" s="15"/>
      <c r="F131" s="15"/>
      <c r="G131" s="53">
        <v>209.38180381600006</v>
      </c>
      <c r="H131" s="56">
        <f t="shared" si="17"/>
        <v>222.57285745640806</v>
      </c>
      <c r="I131" s="54">
        <f t="shared" si="18"/>
        <v>237.48523890598739</v>
      </c>
      <c r="J131" s="57">
        <f t="shared" si="15"/>
        <v>250.30944180691071</v>
      </c>
      <c r="K131" s="58">
        <f t="shared" si="13"/>
        <v>260.07151003738022</v>
      </c>
      <c r="L131" s="58">
        <f t="shared" si="20"/>
        <v>272.55494251917446</v>
      </c>
      <c r="M131" s="54">
        <f t="shared" si="14"/>
        <v>287.00035447269067</v>
      </c>
      <c r="N131" s="39">
        <f t="shared" si="19"/>
        <v>43.050053170903603</v>
      </c>
      <c r="O131" s="40">
        <f t="shared" si="16"/>
        <v>330.05040764359427</v>
      </c>
    </row>
    <row r="132" spans="2:15" s="1" customFormat="1" x14ac:dyDescent="0.3">
      <c r="B132" s="15"/>
      <c r="C132" s="15"/>
      <c r="D132" s="35" t="s">
        <v>111</v>
      </c>
      <c r="E132" s="15"/>
      <c r="F132" s="15"/>
      <c r="G132" s="53">
        <v>298.53792673120006</v>
      </c>
      <c r="H132" s="56">
        <f t="shared" si="17"/>
        <v>317.34581611526562</v>
      </c>
      <c r="I132" s="54">
        <f t="shared" si="18"/>
        <v>338.60798579498839</v>
      </c>
      <c r="J132" s="57">
        <f t="shared" si="15"/>
        <v>356.89281702791777</v>
      </c>
      <c r="K132" s="58">
        <f t="shared" si="13"/>
        <v>370.81163689200656</v>
      </c>
      <c r="L132" s="58">
        <f t="shared" si="20"/>
        <v>388.61059546282291</v>
      </c>
      <c r="M132" s="54">
        <f t="shared" si="14"/>
        <v>409.20695702235253</v>
      </c>
      <c r="N132" s="39">
        <f t="shared" si="19"/>
        <v>61.381043553352875</v>
      </c>
      <c r="O132" s="40">
        <f t="shared" si="16"/>
        <v>470.58800057570539</v>
      </c>
    </row>
    <row r="133" spans="2:15" s="1" customFormat="1" x14ac:dyDescent="0.3">
      <c r="B133" s="15"/>
      <c r="C133" s="15"/>
      <c r="D133" s="35" t="s">
        <v>112</v>
      </c>
      <c r="E133" s="15"/>
      <c r="F133" s="15"/>
      <c r="G133" s="53">
        <v>417.41275728480008</v>
      </c>
      <c r="H133" s="56">
        <f t="shared" si="17"/>
        <v>443.70976099374246</v>
      </c>
      <c r="I133" s="54">
        <f t="shared" si="18"/>
        <v>473.43831498032318</v>
      </c>
      <c r="J133" s="57">
        <f t="shared" si="15"/>
        <v>499.00398398926063</v>
      </c>
      <c r="K133" s="58">
        <f t="shared" si="13"/>
        <v>518.46513936484178</v>
      </c>
      <c r="L133" s="58">
        <f t="shared" si="20"/>
        <v>543.3514660543542</v>
      </c>
      <c r="M133" s="54">
        <f t="shared" si="14"/>
        <v>572.14909375523496</v>
      </c>
      <c r="N133" s="39">
        <f t="shared" si="19"/>
        <v>85.822364063285235</v>
      </c>
      <c r="O133" s="40">
        <f t="shared" si="16"/>
        <v>657.97145781852021</v>
      </c>
    </row>
    <row r="134" spans="2:15" s="1" customFormat="1" x14ac:dyDescent="0.3">
      <c r="B134" s="15"/>
      <c r="C134" s="15"/>
      <c r="D134" s="35" t="s">
        <v>113</v>
      </c>
      <c r="E134" s="15"/>
      <c r="F134" s="15"/>
      <c r="G134" s="53">
        <v>663.26752047520006</v>
      </c>
      <c r="H134" s="56">
        <f t="shared" si="17"/>
        <v>705.05337426513768</v>
      </c>
      <c r="I134" s="54">
        <f t="shared" si="18"/>
        <v>752.29195034090185</v>
      </c>
      <c r="J134" s="57">
        <f t="shared" si="15"/>
        <v>792.91571565931054</v>
      </c>
      <c r="K134" s="58">
        <f t="shared" si="13"/>
        <v>823.83942857002364</v>
      </c>
      <c r="L134" s="58">
        <f t="shared" si="20"/>
        <v>863.38372114138485</v>
      </c>
      <c r="M134" s="54">
        <f t="shared" si="14"/>
        <v>909.14305836187816</v>
      </c>
      <c r="N134" s="39">
        <f t="shared" si="19"/>
        <v>136.37145875428172</v>
      </c>
      <c r="O134" s="40">
        <f t="shared" si="16"/>
        <v>1045.5145171161598</v>
      </c>
    </row>
    <row r="135" spans="2:15" s="1" customFormat="1" x14ac:dyDescent="0.3">
      <c r="B135" s="15"/>
      <c r="C135" s="15"/>
      <c r="D135" s="35" t="s">
        <v>114</v>
      </c>
      <c r="E135" s="15"/>
      <c r="F135" s="15"/>
      <c r="G135" s="53">
        <v>860.49167116640024</v>
      </c>
      <c r="H135" s="56">
        <f t="shared" si="17"/>
        <v>914.70264644988345</v>
      </c>
      <c r="I135" s="54">
        <f t="shared" si="18"/>
        <v>975.98772376202555</v>
      </c>
      <c r="J135" s="57">
        <f t="shared" si="15"/>
        <v>1028.6910608451749</v>
      </c>
      <c r="K135" s="58">
        <f t="shared" si="13"/>
        <v>1068.8100122181365</v>
      </c>
      <c r="L135" s="58">
        <f t="shared" si="20"/>
        <v>1120.1128928046071</v>
      </c>
      <c r="M135" s="54">
        <f t="shared" si="14"/>
        <v>1179.4788761232512</v>
      </c>
      <c r="N135" s="39">
        <f t="shared" si="19"/>
        <v>176.92183141848767</v>
      </c>
      <c r="O135" s="40">
        <f t="shared" si="16"/>
        <v>1356.4007075417389</v>
      </c>
    </row>
    <row r="136" spans="2:15" s="1" customFormat="1" x14ac:dyDescent="0.3">
      <c r="B136" s="15"/>
      <c r="C136" s="15"/>
      <c r="D136" s="35" t="s">
        <v>115</v>
      </c>
      <c r="E136" s="15"/>
      <c r="F136" s="15"/>
      <c r="G136" s="53">
        <v>1057.7158218576001</v>
      </c>
      <c r="H136" s="56">
        <f t="shared" si="17"/>
        <v>1124.3519186346289</v>
      </c>
      <c r="I136" s="54">
        <f t="shared" si="18"/>
        <v>1199.683497183149</v>
      </c>
      <c r="J136" s="57">
        <f t="shared" si="15"/>
        <v>1264.4664060310392</v>
      </c>
      <c r="K136" s="58">
        <f t="shared" si="13"/>
        <v>1313.7805958662498</v>
      </c>
      <c r="L136" s="58">
        <f t="shared" si="20"/>
        <v>1376.8420644678299</v>
      </c>
      <c r="M136" s="54">
        <f t="shared" si="14"/>
        <v>1449.8146938846248</v>
      </c>
      <c r="N136" s="39">
        <f t="shared" si="19"/>
        <v>217.47220408269371</v>
      </c>
      <c r="O136" s="40">
        <f t="shared" si="16"/>
        <v>1667.2868979673185</v>
      </c>
    </row>
    <row r="137" spans="2:15" s="1" customFormat="1" x14ac:dyDescent="0.3">
      <c r="B137" s="15"/>
      <c r="C137" s="15"/>
      <c r="D137" s="35" t="s">
        <v>116</v>
      </c>
      <c r="E137" s="15"/>
      <c r="F137" s="15"/>
      <c r="G137" s="53">
        <v>1321.1316395616002</v>
      </c>
      <c r="H137" s="56">
        <f t="shared" si="17"/>
        <v>1404.362932853981</v>
      </c>
      <c r="I137" s="54">
        <f t="shared" si="18"/>
        <v>1498.4552493551976</v>
      </c>
      <c r="J137" s="57">
        <f t="shared" si="15"/>
        <v>1579.3718328203784</v>
      </c>
      <c r="K137" s="58">
        <f t="shared" si="13"/>
        <v>1640.9673343003731</v>
      </c>
      <c r="L137" s="58">
        <f t="shared" si="20"/>
        <v>1719.7337663467911</v>
      </c>
      <c r="M137" s="54">
        <f t="shared" ref="M137:M200" si="21">L137*$M$3</f>
        <v>1810.879655963171</v>
      </c>
      <c r="N137" s="39">
        <f t="shared" si="19"/>
        <v>271.63194839447561</v>
      </c>
      <c r="O137" s="40">
        <f t="shared" si="16"/>
        <v>2082.5116043576468</v>
      </c>
    </row>
    <row r="138" spans="2:15" s="1" customFormat="1" x14ac:dyDescent="0.3">
      <c r="B138" s="15"/>
      <c r="C138" s="15"/>
      <c r="D138" s="29"/>
      <c r="E138" s="15"/>
      <c r="F138" s="15"/>
      <c r="G138" s="53">
        <v>0</v>
      </c>
      <c r="H138" s="56">
        <f t="shared" si="17"/>
        <v>0</v>
      </c>
      <c r="I138" s="54">
        <f t="shared" si="18"/>
        <v>0</v>
      </c>
      <c r="J138" s="57">
        <f t="shared" si="15"/>
        <v>0</v>
      </c>
      <c r="K138" s="58">
        <f t="shared" si="13"/>
        <v>0</v>
      </c>
      <c r="L138" s="58"/>
      <c r="M138" s="54">
        <f t="shared" si="21"/>
        <v>0</v>
      </c>
      <c r="N138" s="39">
        <f t="shared" si="19"/>
        <v>0</v>
      </c>
      <c r="O138" s="40">
        <f t="shared" si="16"/>
        <v>0</v>
      </c>
    </row>
    <row r="139" spans="2:15" s="1" customFormat="1" x14ac:dyDescent="0.3">
      <c r="B139" s="15"/>
      <c r="C139" s="16"/>
      <c r="D139" s="88" t="s">
        <v>117</v>
      </c>
      <c r="E139" s="15"/>
      <c r="F139" s="15"/>
      <c r="G139" s="53"/>
      <c r="H139" s="56"/>
      <c r="I139" s="54"/>
      <c r="J139" s="57"/>
      <c r="K139" s="58"/>
      <c r="L139" s="58"/>
      <c r="M139" s="54">
        <f t="shared" si="21"/>
        <v>0</v>
      </c>
      <c r="N139" s="39">
        <f t="shared" si="19"/>
        <v>0</v>
      </c>
      <c r="O139" s="40">
        <f t="shared" si="16"/>
        <v>0</v>
      </c>
    </row>
    <row r="140" spans="2:15" s="1" customFormat="1" x14ac:dyDescent="0.3">
      <c r="B140" s="15"/>
      <c r="C140" s="16"/>
      <c r="D140" s="35" t="s">
        <v>108</v>
      </c>
      <c r="E140" s="15"/>
      <c r="F140" s="15"/>
      <c r="G140" s="53">
        <v>251.25816457920007</v>
      </c>
      <c r="H140" s="56">
        <f t="shared" ref="H140:H148" si="22">G140*1.063</f>
        <v>267.08742894768966</v>
      </c>
      <c r="I140" s="54">
        <f t="shared" ref="I140:I148" si="23">H140*$H$3</f>
        <v>284.98228668718485</v>
      </c>
      <c r="J140" s="57">
        <f t="shared" ref="J140:J148" si="24">I140*$J$3</f>
        <v>300.37133016829284</v>
      </c>
      <c r="K140" s="58">
        <f t="shared" ref="K140:K148" si="25">J140*$K$3</f>
        <v>312.08581204485625</v>
      </c>
      <c r="L140" s="58">
        <f>(K140*300%)*$L$3</f>
        <v>981.19779306902808</v>
      </c>
      <c r="M140" s="54">
        <f t="shared" si="21"/>
        <v>1033.2012761016865</v>
      </c>
      <c r="N140" s="39">
        <f t="shared" si="19"/>
        <v>154.98019141525296</v>
      </c>
      <c r="O140" s="40">
        <f t="shared" si="16"/>
        <v>1188.1814675169394</v>
      </c>
    </row>
    <row r="141" spans="2:15" s="1" customFormat="1" x14ac:dyDescent="0.3">
      <c r="B141" s="15"/>
      <c r="C141" s="15"/>
      <c r="D141" s="35" t="s">
        <v>109</v>
      </c>
      <c r="E141" s="15"/>
      <c r="F141" s="15"/>
      <c r="G141" s="53">
        <v>132.38333402560002</v>
      </c>
      <c r="H141" s="56">
        <f t="shared" si="22"/>
        <v>140.72348406921282</v>
      </c>
      <c r="I141" s="54">
        <f t="shared" si="23"/>
        <v>150.15195750185006</v>
      </c>
      <c r="J141" s="57">
        <f t="shared" si="24"/>
        <v>158.26016320694998</v>
      </c>
      <c r="K141" s="58">
        <f t="shared" si="25"/>
        <v>164.43230957202101</v>
      </c>
      <c r="L141" s="58">
        <f t="shared" ref="L141:L148" si="26">(K141*300%)*$L$3</f>
        <v>516.97518129443404</v>
      </c>
      <c r="M141" s="54">
        <f t="shared" si="21"/>
        <v>544.37486590303899</v>
      </c>
      <c r="N141" s="39">
        <f t="shared" si="19"/>
        <v>81.656229885455843</v>
      </c>
      <c r="O141" s="40">
        <f t="shared" si="16"/>
        <v>626.03109578849489</v>
      </c>
    </row>
    <row r="142" spans="2:15" s="1" customFormat="1" x14ac:dyDescent="0.3">
      <c r="B142" s="15"/>
      <c r="C142" s="15"/>
      <c r="D142" s="35" t="s">
        <v>110</v>
      </c>
      <c r="E142" s="15"/>
      <c r="F142" s="15"/>
      <c r="G142" s="53">
        <v>209.38180381600006</v>
      </c>
      <c r="H142" s="56">
        <f t="shared" si="22"/>
        <v>222.57285745640806</v>
      </c>
      <c r="I142" s="54">
        <f t="shared" si="23"/>
        <v>237.48523890598739</v>
      </c>
      <c r="J142" s="57">
        <f t="shared" si="24"/>
        <v>250.30944180691071</v>
      </c>
      <c r="K142" s="58">
        <f t="shared" si="25"/>
        <v>260.07151003738022</v>
      </c>
      <c r="L142" s="58">
        <f t="shared" si="26"/>
        <v>817.66482755752349</v>
      </c>
      <c r="M142" s="54">
        <f t="shared" si="21"/>
        <v>861.00106341807214</v>
      </c>
      <c r="N142" s="39">
        <f t="shared" si="19"/>
        <v>129.15015951271081</v>
      </c>
      <c r="O142" s="40">
        <f t="shared" si="16"/>
        <v>990.15122293078298</v>
      </c>
    </row>
    <row r="143" spans="2:15" s="1" customFormat="1" x14ac:dyDescent="0.3">
      <c r="B143" s="15"/>
      <c r="C143" s="15"/>
      <c r="D143" s="35" t="s">
        <v>111</v>
      </c>
      <c r="E143" s="15"/>
      <c r="F143" s="15"/>
      <c r="G143" s="53">
        <v>298.53792673120006</v>
      </c>
      <c r="H143" s="56">
        <f t="shared" si="22"/>
        <v>317.34581611526562</v>
      </c>
      <c r="I143" s="54">
        <f t="shared" si="23"/>
        <v>338.60798579498839</v>
      </c>
      <c r="J143" s="57">
        <f t="shared" si="24"/>
        <v>356.89281702791777</v>
      </c>
      <c r="K143" s="58">
        <f t="shared" si="25"/>
        <v>370.81163689200656</v>
      </c>
      <c r="L143" s="58">
        <f t="shared" si="26"/>
        <v>1165.8317863884686</v>
      </c>
      <c r="M143" s="54">
        <f t="shared" si="21"/>
        <v>1227.6208710670574</v>
      </c>
      <c r="N143" s="39">
        <f t="shared" si="19"/>
        <v>184.1431306600586</v>
      </c>
      <c r="O143" s="40">
        <f t="shared" si="16"/>
        <v>1411.764001727116</v>
      </c>
    </row>
    <row r="144" spans="2:15" s="1" customFormat="1" x14ac:dyDescent="0.3">
      <c r="B144" s="15"/>
      <c r="C144" s="15"/>
      <c r="D144" s="35" t="s">
        <v>112</v>
      </c>
      <c r="E144" s="15"/>
      <c r="F144" s="15"/>
      <c r="G144" s="53">
        <v>417.41275728480008</v>
      </c>
      <c r="H144" s="56">
        <f t="shared" si="22"/>
        <v>443.70976099374246</v>
      </c>
      <c r="I144" s="54">
        <f t="shared" si="23"/>
        <v>473.43831498032318</v>
      </c>
      <c r="J144" s="57">
        <f t="shared" si="24"/>
        <v>499.00398398926063</v>
      </c>
      <c r="K144" s="58">
        <f t="shared" si="25"/>
        <v>518.46513936484178</v>
      </c>
      <c r="L144" s="58">
        <f t="shared" si="26"/>
        <v>1630.0543981630624</v>
      </c>
      <c r="M144" s="54">
        <f t="shared" si="21"/>
        <v>1716.4472812657045</v>
      </c>
      <c r="N144" s="39">
        <f t="shared" si="19"/>
        <v>257.46709218985569</v>
      </c>
      <c r="O144" s="40">
        <f t="shared" si="16"/>
        <v>1973.9143734555603</v>
      </c>
    </row>
    <row r="145" spans="2:15" s="1" customFormat="1" x14ac:dyDescent="0.3">
      <c r="B145" s="15"/>
      <c r="C145" s="15"/>
      <c r="D145" s="35" t="s">
        <v>113</v>
      </c>
      <c r="E145" s="15"/>
      <c r="F145" s="15"/>
      <c r="G145" s="53">
        <v>663.26752047520006</v>
      </c>
      <c r="H145" s="56">
        <f t="shared" si="22"/>
        <v>705.05337426513768</v>
      </c>
      <c r="I145" s="54">
        <f t="shared" si="23"/>
        <v>752.29195034090185</v>
      </c>
      <c r="J145" s="57">
        <f t="shared" si="24"/>
        <v>792.91571565931054</v>
      </c>
      <c r="K145" s="58">
        <f t="shared" si="25"/>
        <v>823.83942857002364</v>
      </c>
      <c r="L145" s="58">
        <f t="shared" si="26"/>
        <v>2590.1511634241542</v>
      </c>
      <c r="M145" s="54">
        <f t="shared" si="21"/>
        <v>2727.4291750856341</v>
      </c>
      <c r="N145" s="39">
        <f t="shared" si="19"/>
        <v>409.1143762628451</v>
      </c>
      <c r="O145" s="40">
        <f t="shared" si="16"/>
        <v>3136.543551348479</v>
      </c>
    </row>
    <row r="146" spans="2:15" s="1" customFormat="1" x14ac:dyDescent="0.3">
      <c r="B146" s="15"/>
      <c r="C146" s="15"/>
      <c r="D146" s="35" t="s">
        <v>114</v>
      </c>
      <c r="E146" s="15"/>
      <c r="F146" s="15"/>
      <c r="G146" s="53">
        <v>860.49167116640024</v>
      </c>
      <c r="H146" s="56">
        <f t="shared" si="22"/>
        <v>914.70264644988345</v>
      </c>
      <c r="I146" s="54">
        <f t="shared" si="23"/>
        <v>975.98772376202555</v>
      </c>
      <c r="J146" s="57">
        <f t="shared" si="24"/>
        <v>1028.6910608451749</v>
      </c>
      <c r="K146" s="58">
        <f t="shared" si="25"/>
        <v>1068.8100122181365</v>
      </c>
      <c r="L146" s="58">
        <f t="shared" si="26"/>
        <v>3360.3386784138211</v>
      </c>
      <c r="M146" s="54">
        <f t="shared" si="21"/>
        <v>3538.4366283697532</v>
      </c>
      <c r="N146" s="39">
        <f t="shared" si="19"/>
        <v>530.76549425546295</v>
      </c>
      <c r="O146" s="40">
        <f t="shared" ref="O146:O209" si="27">M146+N146</f>
        <v>4069.2021226252164</v>
      </c>
    </row>
    <row r="147" spans="2:15" s="1" customFormat="1" x14ac:dyDescent="0.3">
      <c r="B147" s="15"/>
      <c r="C147" s="15"/>
      <c r="D147" s="35" t="s">
        <v>115</v>
      </c>
      <c r="E147" s="15"/>
      <c r="F147" s="15"/>
      <c r="G147" s="53">
        <v>1057.7158218576001</v>
      </c>
      <c r="H147" s="56">
        <f t="shared" si="22"/>
        <v>1124.3519186346289</v>
      </c>
      <c r="I147" s="54">
        <f t="shared" si="23"/>
        <v>1199.683497183149</v>
      </c>
      <c r="J147" s="57">
        <f t="shared" si="24"/>
        <v>1264.4664060310392</v>
      </c>
      <c r="K147" s="58">
        <f t="shared" si="25"/>
        <v>1313.7805958662498</v>
      </c>
      <c r="L147" s="58">
        <f t="shared" si="26"/>
        <v>4130.5261934034897</v>
      </c>
      <c r="M147" s="54">
        <f t="shared" si="21"/>
        <v>4349.4440816538745</v>
      </c>
      <c r="N147" s="39">
        <f t="shared" si="19"/>
        <v>652.41661224808115</v>
      </c>
      <c r="O147" s="40">
        <f t="shared" si="27"/>
        <v>5001.8606939019555</v>
      </c>
    </row>
    <row r="148" spans="2:15" s="1" customFormat="1" x14ac:dyDescent="0.3">
      <c r="B148" s="15"/>
      <c r="C148" s="15"/>
      <c r="D148" s="35" t="s">
        <v>116</v>
      </c>
      <c r="E148" s="15"/>
      <c r="F148" s="15"/>
      <c r="G148" s="53">
        <v>1321.1316395616002</v>
      </c>
      <c r="H148" s="56">
        <f t="shared" si="22"/>
        <v>1404.362932853981</v>
      </c>
      <c r="I148" s="54">
        <f t="shared" si="23"/>
        <v>1498.4552493551976</v>
      </c>
      <c r="J148" s="57">
        <f t="shared" si="24"/>
        <v>1579.3718328203784</v>
      </c>
      <c r="K148" s="58">
        <f t="shared" si="25"/>
        <v>1640.9673343003731</v>
      </c>
      <c r="L148" s="58">
        <f t="shared" si="26"/>
        <v>5159.2012990403728</v>
      </c>
      <c r="M148" s="54">
        <f t="shared" si="21"/>
        <v>5432.6389678895121</v>
      </c>
      <c r="N148" s="39">
        <f t="shared" si="19"/>
        <v>814.89584518342679</v>
      </c>
      <c r="O148" s="40">
        <f t="shared" si="27"/>
        <v>6247.534813072939</v>
      </c>
    </row>
    <row r="149" spans="2:15" s="1" customFormat="1" x14ac:dyDescent="0.3">
      <c r="B149" s="15"/>
      <c r="C149" s="15"/>
      <c r="D149" s="35"/>
      <c r="E149" s="15"/>
      <c r="F149" s="15"/>
      <c r="G149" s="53"/>
      <c r="H149" s="56"/>
      <c r="I149" s="54"/>
      <c r="J149" s="57"/>
      <c r="K149" s="58"/>
      <c r="L149" s="58"/>
      <c r="M149" s="54">
        <f t="shared" si="21"/>
        <v>0</v>
      </c>
      <c r="N149" s="39">
        <f t="shared" si="19"/>
        <v>0</v>
      </c>
      <c r="O149" s="40">
        <f t="shared" si="27"/>
        <v>0</v>
      </c>
    </row>
    <row r="150" spans="2:15" s="1" customFormat="1" x14ac:dyDescent="0.3">
      <c r="B150" s="15"/>
      <c r="C150" s="76" t="s">
        <v>118</v>
      </c>
      <c r="D150" s="14"/>
      <c r="E150" s="15"/>
      <c r="F150" s="15"/>
      <c r="G150" s="53"/>
      <c r="H150" s="56">
        <f t="shared" si="17"/>
        <v>0</v>
      </c>
      <c r="I150" s="54">
        <f t="shared" si="18"/>
        <v>0</v>
      </c>
      <c r="J150" s="57">
        <f t="shared" si="15"/>
        <v>0</v>
      </c>
      <c r="K150" s="58">
        <f t="shared" si="13"/>
        <v>0</v>
      </c>
      <c r="L150" s="58"/>
      <c r="M150" s="54">
        <f t="shared" si="21"/>
        <v>0</v>
      </c>
      <c r="N150" s="39">
        <f t="shared" ref="N150:N213" si="28">M150*0.15</f>
        <v>0</v>
      </c>
      <c r="O150" s="40">
        <f t="shared" si="27"/>
        <v>0</v>
      </c>
    </row>
    <row r="151" spans="2:15" s="1" customFormat="1" x14ac:dyDescent="0.3">
      <c r="B151" s="15"/>
      <c r="C151" s="15"/>
      <c r="D151" s="35" t="s">
        <v>119</v>
      </c>
      <c r="E151" s="15"/>
      <c r="F151" s="15"/>
      <c r="G151" s="53">
        <v>17.559999999999999</v>
      </c>
      <c r="H151" s="56">
        <f t="shared" si="17"/>
        <v>18.666279999999997</v>
      </c>
      <c r="I151" s="54">
        <f t="shared" si="18"/>
        <v>19.916920759999996</v>
      </c>
      <c r="J151" s="57">
        <f t="shared" si="15"/>
        <v>20.992434481039997</v>
      </c>
      <c r="K151" s="58">
        <f t="shared" si="13"/>
        <v>21.811139425800555</v>
      </c>
      <c r="L151" s="58">
        <f>K151*$L$3</f>
        <v>22.858074118238981</v>
      </c>
      <c r="M151" s="54">
        <f t="shared" si="21"/>
        <v>24.069552046505645</v>
      </c>
      <c r="N151" s="39">
        <f t="shared" si="28"/>
        <v>3.6104328069758465</v>
      </c>
      <c r="O151" s="40">
        <f t="shared" si="27"/>
        <v>27.679984853481493</v>
      </c>
    </row>
    <row r="152" spans="2:15" s="1" customFormat="1" x14ac:dyDescent="0.3">
      <c r="B152" s="15"/>
      <c r="C152" s="15"/>
      <c r="D152" s="29"/>
      <c r="E152" s="15"/>
      <c r="F152" s="15"/>
      <c r="G152" s="53"/>
      <c r="H152" s="56"/>
      <c r="I152" s="54">
        <f t="shared" si="18"/>
        <v>0</v>
      </c>
      <c r="J152" s="38">
        <f t="shared" si="15"/>
        <v>0</v>
      </c>
      <c r="K152" s="58">
        <f t="shared" si="13"/>
        <v>0</v>
      </c>
      <c r="L152" s="58"/>
      <c r="M152" s="54">
        <f t="shared" si="21"/>
        <v>0</v>
      </c>
      <c r="N152" s="39">
        <f t="shared" si="28"/>
        <v>0</v>
      </c>
      <c r="O152" s="40">
        <f t="shared" si="27"/>
        <v>0</v>
      </c>
    </row>
    <row r="153" spans="2:15" s="1" customFormat="1" x14ac:dyDescent="0.3">
      <c r="B153" s="15"/>
      <c r="C153" s="76" t="s">
        <v>118</v>
      </c>
      <c r="D153" s="29"/>
      <c r="E153" s="15"/>
      <c r="F153" s="15"/>
      <c r="G153" s="53"/>
      <c r="H153" s="56"/>
      <c r="I153" s="54">
        <f t="shared" si="18"/>
        <v>0</v>
      </c>
      <c r="J153" s="38">
        <f t="shared" si="15"/>
        <v>0</v>
      </c>
      <c r="K153" s="58">
        <f t="shared" si="13"/>
        <v>0</v>
      </c>
      <c r="L153" s="58"/>
      <c r="M153" s="54">
        <f t="shared" si="21"/>
        <v>0</v>
      </c>
      <c r="N153" s="39">
        <f t="shared" si="28"/>
        <v>0</v>
      </c>
      <c r="O153" s="40">
        <f t="shared" si="27"/>
        <v>0</v>
      </c>
    </row>
    <row r="154" spans="2:15" s="1" customFormat="1" x14ac:dyDescent="0.3">
      <c r="B154" s="15"/>
      <c r="C154" s="76"/>
      <c r="D154" s="35" t="s">
        <v>120</v>
      </c>
      <c r="E154" s="15"/>
      <c r="F154" s="15"/>
      <c r="G154" s="53"/>
      <c r="H154" s="56"/>
      <c r="I154" s="54">
        <v>750</v>
      </c>
      <c r="J154" s="57">
        <f t="shared" si="15"/>
        <v>790.5</v>
      </c>
      <c r="K154" s="58">
        <f t="shared" si="13"/>
        <v>821.32949999999994</v>
      </c>
      <c r="L154" s="58">
        <f>K154*$L$3</f>
        <v>860.75331599999993</v>
      </c>
      <c r="M154" s="54">
        <f t="shared" si="21"/>
        <v>906.37324174799983</v>
      </c>
      <c r="N154" s="39">
        <f t="shared" si="28"/>
        <v>135.95598626219996</v>
      </c>
      <c r="O154" s="40">
        <f t="shared" si="27"/>
        <v>1042.3292280101998</v>
      </c>
    </row>
    <row r="155" spans="2:15" s="1" customFormat="1" ht="15.75" customHeight="1" x14ac:dyDescent="0.3">
      <c r="B155" s="15"/>
      <c r="C155" s="15"/>
      <c r="D155" s="29"/>
      <c r="E155" s="15"/>
      <c r="F155" s="15"/>
      <c r="G155" s="53">
        <v>0</v>
      </c>
      <c r="H155" s="56">
        <f t="shared" si="17"/>
        <v>0</v>
      </c>
      <c r="I155" s="54">
        <f t="shared" si="18"/>
        <v>0</v>
      </c>
      <c r="J155" s="57">
        <f t="shared" si="15"/>
        <v>0</v>
      </c>
      <c r="K155" s="58">
        <f t="shared" si="13"/>
        <v>0</v>
      </c>
      <c r="L155" s="58"/>
      <c r="M155" s="54">
        <f t="shared" si="21"/>
        <v>0</v>
      </c>
      <c r="N155" s="39">
        <f t="shared" si="28"/>
        <v>0</v>
      </c>
      <c r="O155" s="40">
        <f t="shared" si="27"/>
        <v>0</v>
      </c>
    </row>
    <row r="156" spans="2:15" s="1" customFormat="1" x14ac:dyDescent="0.3">
      <c r="B156" s="15"/>
      <c r="C156" s="16" t="s">
        <v>121</v>
      </c>
      <c r="D156" s="29"/>
      <c r="E156" s="15"/>
      <c r="F156" s="15"/>
      <c r="G156" s="53">
        <v>0</v>
      </c>
      <c r="H156" s="56">
        <f t="shared" si="17"/>
        <v>0</v>
      </c>
      <c r="I156" s="54">
        <f t="shared" si="18"/>
        <v>0</v>
      </c>
      <c r="J156" s="57">
        <f t="shared" si="15"/>
        <v>0</v>
      </c>
      <c r="K156" s="58">
        <f t="shared" si="13"/>
        <v>0</v>
      </c>
      <c r="L156" s="58"/>
      <c r="M156" s="54">
        <f t="shared" si="21"/>
        <v>0</v>
      </c>
      <c r="N156" s="39">
        <f t="shared" si="28"/>
        <v>0</v>
      </c>
      <c r="O156" s="40">
        <f t="shared" si="27"/>
        <v>0</v>
      </c>
    </row>
    <row r="157" spans="2:15" s="1" customFormat="1" x14ac:dyDescent="0.3">
      <c r="B157" s="15"/>
      <c r="C157" s="15"/>
      <c r="D157" s="35" t="s">
        <v>122</v>
      </c>
      <c r="E157" s="15"/>
      <c r="F157" s="15"/>
      <c r="G157" s="53">
        <v>4.0525510416000001</v>
      </c>
      <c r="H157" s="56">
        <f t="shared" si="17"/>
        <v>4.3078617572207998</v>
      </c>
      <c r="I157" s="54">
        <f t="shared" si="18"/>
        <v>4.5964884949545928</v>
      </c>
      <c r="J157" s="57">
        <f t="shared" si="15"/>
        <v>4.844698873682141</v>
      </c>
      <c r="K157" s="58">
        <f t="shared" si="13"/>
        <v>5.0336421297557443</v>
      </c>
      <c r="L157" s="58">
        <v>15</v>
      </c>
      <c r="M157" s="54">
        <f t="shared" si="21"/>
        <v>15.794999999999998</v>
      </c>
      <c r="N157" s="39">
        <f t="shared" si="28"/>
        <v>2.3692499999999996</v>
      </c>
      <c r="O157" s="40">
        <f t="shared" si="27"/>
        <v>18.164249999999999</v>
      </c>
    </row>
    <row r="158" spans="2:15" s="1" customFormat="1" x14ac:dyDescent="0.3">
      <c r="B158" s="15"/>
      <c r="C158" s="15"/>
      <c r="D158" s="35" t="s">
        <v>123</v>
      </c>
      <c r="E158" s="15"/>
      <c r="F158" s="15"/>
      <c r="G158" s="53">
        <v>6.7542517360000014</v>
      </c>
      <c r="H158" s="56">
        <f t="shared" si="17"/>
        <v>7.1797695953680014</v>
      </c>
      <c r="I158" s="54">
        <f t="shared" si="18"/>
        <v>7.660814158257657</v>
      </c>
      <c r="J158" s="57">
        <f t="shared" si="15"/>
        <v>8.0744981228035702</v>
      </c>
      <c r="K158" s="58">
        <f t="shared" si="13"/>
        <v>8.3894035495929096</v>
      </c>
      <c r="L158" s="58">
        <v>15</v>
      </c>
      <c r="M158" s="54">
        <f t="shared" si="21"/>
        <v>15.794999999999998</v>
      </c>
      <c r="N158" s="39">
        <f t="shared" si="28"/>
        <v>2.3692499999999996</v>
      </c>
      <c r="O158" s="40">
        <f t="shared" si="27"/>
        <v>18.164249999999999</v>
      </c>
    </row>
    <row r="159" spans="2:15" s="1" customFormat="1" x14ac:dyDescent="0.3">
      <c r="B159" s="15"/>
      <c r="C159" s="15"/>
      <c r="D159" s="35" t="s">
        <v>124</v>
      </c>
      <c r="E159" s="15"/>
      <c r="F159" s="15"/>
      <c r="G159" s="53">
        <v>1.1109797248000002</v>
      </c>
      <c r="H159" s="56">
        <f t="shared" si="17"/>
        <v>1.1809714474624002</v>
      </c>
      <c r="I159" s="54">
        <f t="shared" si="18"/>
        <v>1.2600965344423809</v>
      </c>
      <c r="J159" s="57">
        <f t="shared" si="15"/>
        <v>1.3281417473022696</v>
      </c>
      <c r="K159" s="58">
        <f t="shared" si="13"/>
        <v>1.3799392754470581</v>
      </c>
      <c r="L159" s="58">
        <v>30</v>
      </c>
      <c r="M159" s="54">
        <f t="shared" si="21"/>
        <v>31.589999999999996</v>
      </c>
      <c r="N159" s="39">
        <f t="shared" si="28"/>
        <v>4.7384999999999993</v>
      </c>
      <c r="O159" s="40">
        <f t="shared" si="27"/>
        <v>36.328499999999998</v>
      </c>
    </row>
    <row r="160" spans="2:15" s="1" customFormat="1" x14ac:dyDescent="0.3">
      <c r="B160" s="15"/>
      <c r="C160" s="15"/>
      <c r="D160" s="35" t="s">
        <v>125</v>
      </c>
      <c r="E160" s="15"/>
      <c r="F160" s="15"/>
      <c r="G160" s="53">
        <v>2.2093346800000004</v>
      </c>
      <c r="H160" s="56">
        <f t="shared" si="17"/>
        <v>2.3485227648400002</v>
      </c>
      <c r="I160" s="54">
        <f t="shared" si="18"/>
        <v>2.50587379008428</v>
      </c>
      <c r="J160" s="57">
        <f t="shared" si="15"/>
        <v>2.6411909747488314</v>
      </c>
      <c r="K160" s="58">
        <f t="shared" si="13"/>
        <v>2.7441974227640356</v>
      </c>
      <c r="L160" s="58">
        <v>35</v>
      </c>
      <c r="M160" s="54">
        <f t="shared" si="21"/>
        <v>36.854999999999997</v>
      </c>
      <c r="N160" s="39">
        <f t="shared" si="28"/>
        <v>5.528249999999999</v>
      </c>
      <c r="O160" s="40">
        <f t="shared" si="27"/>
        <v>42.383249999999997</v>
      </c>
    </row>
    <row r="161" spans="2:15" s="1" customFormat="1" x14ac:dyDescent="0.3">
      <c r="B161" s="15"/>
      <c r="C161" s="15"/>
      <c r="D161" s="35" t="s">
        <v>126</v>
      </c>
      <c r="E161" s="15"/>
      <c r="F161" s="15"/>
      <c r="G161" s="53">
        <v>60.914513320000005</v>
      </c>
      <c r="H161" s="56">
        <f t="shared" si="17"/>
        <v>64.752127659159996</v>
      </c>
      <c r="I161" s="54">
        <f t="shared" si="18"/>
        <v>69.09052021232371</v>
      </c>
      <c r="J161" s="57">
        <f t="shared" si="15"/>
        <v>72.821408303789198</v>
      </c>
      <c r="K161" s="58">
        <f t="shared" si="13"/>
        <v>75.661443227636966</v>
      </c>
      <c r="L161" s="58">
        <v>25</v>
      </c>
      <c r="M161" s="54">
        <f t="shared" si="21"/>
        <v>26.324999999999999</v>
      </c>
      <c r="N161" s="39">
        <f t="shared" si="28"/>
        <v>3.9487499999999995</v>
      </c>
      <c r="O161" s="40">
        <f t="shared" si="27"/>
        <v>30.27375</v>
      </c>
    </row>
    <row r="162" spans="2:15" s="1" customFormat="1" x14ac:dyDescent="0.3">
      <c r="B162" s="15"/>
      <c r="C162" s="15"/>
      <c r="D162" s="29"/>
      <c r="E162" s="15"/>
      <c r="F162" s="15"/>
      <c r="G162" s="53">
        <v>0</v>
      </c>
      <c r="H162" s="56">
        <f t="shared" si="17"/>
        <v>0</v>
      </c>
      <c r="I162" s="54">
        <f t="shared" si="18"/>
        <v>0</v>
      </c>
      <c r="J162" s="57">
        <f t="shared" si="15"/>
        <v>0</v>
      </c>
      <c r="K162" s="58">
        <f t="shared" ref="K162:K225" si="29">J162*$K$3</f>
        <v>0</v>
      </c>
      <c r="L162" s="58"/>
      <c r="M162" s="54">
        <f t="shared" si="21"/>
        <v>0</v>
      </c>
      <c r="N162" s="39">
        <f t="shared" si="28"/>
        <v>0</v>
      </c>
      <c r="O162" s="40">
        <f t="shared" si="27"/>
        <v>0</v>
      </c>
    </row>
    <row r="163" spans="2:15" s="1" customFormat="1" x14ac:dyDescent="0.3">
      <c r="B163" s="15"/>
      <c r="C163" s="16" t="s">
        <v>127</v>
      </c>
      <c r="D163" s="29"/>
      <c r="E163" s="15"/>
      <c r="F163" s="15"/>
      <c r="G163" s="53">
        <v>0</v>
      </c>
      <c r="H163" s="56">
        <f t="shared" si="17"/>
        <v>0</v>
      </c>
      <c r="I163" s="54">
        <f t="shared" si="18"/>
        <v>0</v>
      </c>
      <c r="J163" s="57">
        <f t="shared" ref="J163:J226" si="30">I163*$J$3</f>
        <v>0</v>
      </c>
      <c r="K163" s="58">
        <f t="shared" si="29"/>
        <v>0</v>
      </c>
      <c r="L163" s="58"/>
      <c r="M163" s="54">
        <f t="shared" si="21"/>
        <v>0</v>
      </c>
      <c r="N163" s="39">
        <f t="shared" si="28"/>
        <v>0</v>
      </c>
      <c r="O163" s="40">
        <f t="shared" si="27"/>
        <v>0</v>
      </c>
    </row>
    <row r="164" spans="2:15" s="1" customFormat="1" x14ac:dyDescent="0.3">
      <c r="B164" s="15"/>
      <c r="C164" s="15"/>
      <c r="D164" s="35" t="s">
        <v>128</v>
      </c>
      <c r="E164" s="15"/>
      <c r="F164" s="15"/>
      <c r="G164" s="53">
        <v>94.13028213760002</v>
      </c>
      <c r="H164" s="56">
        <f t="shared" si="17"/>
        <v>100.06048991226882</v>
      </c>
      <c r="I164" s="54">
        <f t="shared" si="18"/>
        <v>106.76454273639082</v>
      </c>
      <c r="J164" s="57">
        <v>300</v>
      </c>
      <c r="K164" s="58">
        <f t="shared" si="29"/>
        <v>311.7</v>
      </c>
      <c r="L164" s="58">
        <f>K164*$L$3</f>
        <v>326.66160000000002</v>
      </c>
      <c r="M164" s="54">
        <f t="shared" si="21"/>
        <v>343.97466480000003</v>
      </c>
      <c r="N164" s="39">
        <f t="shared" si="28"/>
        <v>51.596199720000001</v>
      </c>
      <c r="O164" s="40">
        <f t="shared" si="27"/>
        <v>395.57086452000004</v>
      </c>
    </row>
    <row r="165" spans="2:15" s="1" customFormat="1" x14ac:dyDescent="0.3">
      <c r="B165" s="15"/>
      <c r="C165" s="16" t="s">
        <v>129</v>
      </c>
      <c r="D165" s="29"/>
      <c r="E165" s="15"/>
      <c r="F165" s="15"/>
      <c r="G165" s="53">
        <v>0</v>
      </c>
      <c r="H165" s="56">
        <f t="shared" si="17"/>
        <v>0</v>
      </c>
      <c r="I165" s="54">
        <f t="shared" si="18"/>
        <v>0</v>
      </c>
      <c r="J165" s="57">
        <f t="shared" si="30"/>
        <v>0</v>
      </c>
      <c r="K165" s="58">
        <f t="shared" si="29"/>
        <v>0</v>
      </c>
      <c r="L165" s="58"/>
      <c r="M165" s="54">
        <f t="shared" si="21"/>
        <v>0</v>
      </c>
      <c r="N165" s="39">
        <f t="shared" si="28"/>
        <v>0</v>
      </c>
      <c r="O165" s="40">
        <f t="shared" si="27"/>
        <v>0</v>
      </c>
    </row>
    <row r="166" spans="2:15" s="1" customFormat="1" x14ac:dyDescent="0.3">
      <c r="B166" s="15"/>
      <c r="C166" s="15"/>
      <c r="D166" s="35" t="s">
        <v>130</v>
      </c>
      <c r="E166" s="15"/>
      <c r="F166" s="15"/>
      <c r="G166" s="53">
        <v>1692.6154850416003</v>
      </c>
      <c r="H166" s="56">
        <f t="shared" si="17"/>
        <v>1799.2502605992211</v>
      </c>
      <c r="I166" s="54">
        <f t="shared" si="18"/>
        <v>1919.8000280593687</v>
      </c>
      <c r="J166" s="57">
        <f t="shared" si="30"/>
        <v>2023.4692295745747</v>
      </c>
      <c r="K166" s="58">
        <f t="shared" si="29"/>
        <v>2102.384529527983</v>
      </c>
      <c r="L166" s="58">
        <f t="shared" ref="L166:L179" si="31">K166*$L$3</f>
        <v>2203.2989869453263</v>
      </c>
      <c r="M166" s="54">
        <f t="shared" si="21"/>
        <v>2320.0738332534283</v>
      </c>
      <c r="N166" s="39">
        <f t="shared" si="28"/>
        <v>348.01107498801423</v>
      </c>
      <c r="O166" s="40">
        <f t="shared" si="27"/>
        <v>2668.0849082414425</v>
      </c>
    </row>
    <row r="167" spans="2:15" s="1" customFormat="1" x14ac:dyDescent="0.3">
      <c r="B167" s="15"/>
      <c r="C167" s="15"/>
      <c r="D167" s="35" t="s">
        <v>131</v>
      </c>
      <c r="E167" s="15"/>
      <c r="F167" s="15"/>
      <c r="G167" s="53">
        <v>1692.6154850416003</v>
      </c>
      <c r="H167" s="56">
        <f t="shared" si="17"/>
        <v>1799.2502605992211</v>
      </c>
      <c r="I167" s="54">
        <f t="shared" si="18"/>
        <v>1919.8000280593687</v>
      </c>
      <c r="J167" s="57">
        <f t="shared" si="30"/>
        <v>2023.4692295745747</v>
      </c>
      <c r="K167" s="58">
        <f t="shared" si="29"/>
        <v>2102.384529527983</v>
      </c>
      <c r="L167" s="58">
        <v>3203</v>
      </c>
      <c r="M167" s="54">
        <f t="shared" si="21"/>
        <v>3372.759</v>
      </c>
      <c r="N167" s="39">
        <f t="shared" si="28"/>
        <v>505.91384999999997</v>
      </c>
      <c r="O167" s="40">
        <f t="shared" si="27"/>
        <v>3878.6728499999999</v>
      </c>
    </row>
    <row r="168" spans="2:15" s="1" customFormat="1" x14ac:dyDescent="0.3">
      <c r="B168" s="15"/>
      <c r="C168" s="15"/>
      <c r="D168" s="35" t="s">
        <v>132</v>
      </c>
      <c r="E168" s="15"/>
      <c r="F168" s="15"/>
      <c r="G168" s="53">
        <v>1692.6154850416003</v>
      </c>
      <c r="H168" s="56">
        <f t="shared" si="17"/>
        <v>1799.2502605992211</v>
      </c>
      <c r="I168" s="54">
        <f t="shared" si="18"/>
        <v>1919.8000280593687</v>
      </c>
      <c r="J168" s="57">
        <f t="shared" si="30"/>
        <v>2023.4692295745747</v>
      </c>
      <c r="K168" s="58">
        <f t="shared" si="29"/>
        <v>2102.384529527983</v>
      </c>
      <c r="L168" s="58">
        <v>3203</v>
      </c>
      <c r="M168" s="54">
        <f t="shared" si="21"/>
        <v>3372.759</v>
      </c>
      <c r="N168" s="39">
        <f t="shared" si="28"/>
        <v>505.91384999999997</v>
      </c>
      <c r="O168" s="40">
        <f t="shared" si="27"/>
        <v>3878.6728499999999</v>
      </c>
    </row>
    <row r="169" spans="2:15" s="1" customFormat="1" x14ac:dyDescent="0.3">
      <c r="B169" s="15"/>
      <c r="C169" s="15"/>
      <c r="D169" s="35" t="s">
        <v>133</v>
      </c>
      <c r="E169" s="15"/>
      <c r="F169" s="15"/>
      <c r="G169" s="53">
        <v>1692.6154850416003</v>
      </c>
      <c r="H169" s="56">
        <f t="shared" si="17"/>
        <v>1799.2502605992211</v>
      </c>
      <c r="I169" s="54">
        <f t="shared" si="18"/>
        <v>1919.8000280593687</v>
      </c>
      <c r="J169" s="57">
        <f t="shared" si="30"/>
        <v>2023.4692295745747</v>
      </c>
      <c r="K169" s="58">
        <f t="shared" si="29"/>
        <v>2102.384529527983</v>
      </c>
      <c r="L169" s="58">
        <v>3203</v>
      </c>
      <c r="M169" s="54">
        <f t="shared" si="21"/>
        <v>3372.759</v>
      </c>
      <c r="N169" s="39">
        <f t="shared" si="28"/>
        <v>505.91384999999997</v>
      </c>
      <c r="O169" s="40">
        <f t="shared" si="27"/>
        <v>3878.6728499999999</v>
      </c>
    </row>
    <row r="170" spans="2:15" s="1" customFormat="1" x14ac:dyDescent="0.3">
      <c r="B170" s="15"/>
      <c r="C170" s="15"/>
      <c r="D170" s="35" t="s">
        <v>134</v>
      </c>
      <c r="E170" s="15"/>
      <c r="F170" s="15"/>
      <c r="G170" s="53">
        <v>1692.6154850416003</v>
      </c>
      <c r="H170" s="56">
        <f t="shared" si="17"/>
        <v>1799.2502605992211</v>
      </c>
      <c r="I170" s="54">
        <f t="shared" si="18"/>
        <v>1919.8000280593687</v>
      </c>
      <c r="J170" s="57">
        <f t="shared" si="30"/>
        <v>2023.4692295745747</v>
      </c>
      <c r="K170" s="58">
        <f t="shared" si="29"/>
        <v>2102.384529527983</v>
      </c>
      <c r="L170" s="58">
        <v>3203</v>
      </c>
      <c r="M170" s="54">
        <f t="shared" si="21"/>
        <v>3372.759</v>
      </c>
      <c r="N170" s="39">
        <f t="shared" si="28"/>
        <v>505.91384999999997</v>
      </c>
      <c r="O170" s="40">
        <f t="shared" si="27"/>
        <v>3878.6728499999999</v>
      </c>
    </row>
    <row r="171" spans="2:15" s="1" customFormat="1" x14ac:dyDescent="0.3">
      <c r="B171" s="15"/>
      <c r="C171" s="15"/>
      <c r="D171" s="35" t="s">
        <v>135</v>
      </c>
      <c r="E171" s="15"/>
      <c r="F171" s="15"/>
      <c r="G171" s="53">
        <v>1692.6154850416003</v>
      </c>
      <c r="H171" s="56">
        <f t="shared" si="17"/>
        <v>1799.2502605992211</v>
      </c>
      <c r="I171" s="54">
        <f t="shared" si="18"/>
        <v>1919.8000280593687</v>
      </c>
      <c r="J171" s="57">
        <f t="shared" si="30"/>
        <v>2023.4692295745747</v>
      </c>
      <c r="K171" s="58">
        <f t="shared" si="29"/>
        <v>2102.384529527983</v>
      </c>
      <c r="L171" s="58">
        <f t="shared" si="31"/>
        <v>2203.2989869453263</v>
      </c>
      <c r="M171" s="54">
        <f t="shared" si="21"/>
        <v>2320.0738332534283</v>
      </c>
      <c r="N171" s="39">
        <f t="shared" si="28"/>
        <v>348.01107498801423</v>
      </c>
      <c r="O171" s="40">
        <f t="shared" si="27"/>
        <v>2668.0849082414425</v>
      </c>
    </row>
    <row r="172" spans="2:15" s="1" customFormat="1" x14ac:dyDescent="0.3">
      <c r="B172" s="15"/>
      <c r="C172" s="15"/>
      <c r="D172" s="35" t="s">
        <v>136</v>
      </c>
      <c r="E172" s="15"/>
      <c r="F172" s="15"/>
      <c r="G172" s="53">
        <v>583.56734999040009</v>
      </c>
      <c r="H172" s="56">
        <f t="shared" si="17"/>
        <v>620.33209303979527</v>
      </c>
      <c r="I172" s="54">
        <f t="shared" si="18"/>
        <v>661.89434327346157</v>
      </c>
      <c r="J172" s="57">
        <f t="shared" si="30"/>
        <v>697.63663781022854</v>
      </c>
      <c r="K172" s="58">
        <f t="shared" si="29"/>
        <v>724.84446668482735</v>
      </c>
      <c r="L172" s="58">
        <v>0</v>
      </c>
      <c r="M172" s="54">
        <f t="shared" si="21"/>
        <v>0</v>
      </c>
      <c r="N172" s="39">
        <f t="shared" si="28"/>
        <v>0</v>
      </c>
      <c r="O172" s="40">
        <f t="shared" si="27"/>
        <v>0</v>
      </c>
    </row>
    <row r="173" spans="2:15" s="1" customFormat="1" x14ac:dyDescent="0.3">
      <c r="B173" s="15"/>
      <c r="C173" s="15"/>
      <c r="D173" s="35" t="s">
        <v>137</v>
      </c>
      <c r="E173" s="15"/>
      <c r="F173" s="15"/>
      <c r="G173" s="53">
        <v>1692.6154850416003</v>
      </c>
      <c r="H173" s="56">
        <f t="shared" si="17"/>
        <v>1799.2502605992211</v>
      </c>
      <c r="I173" s="54">
        <f t="shared" ref="I173:I240" si="32">H173*$H$3</f>
        <v>1919.8000280593687</v>
      </c>
      <c r="J173" s="57">
        <f t="shared" si="30"/>
        <v>2023.4692295745747</v>
      </c>
      <c r="K173" s="58">
        <f t="shared" si="29"/>
        <v>2102.384529527983</v>
      </c>
      <c r="L173" s="58">
        <v>0</v>
      </c>
      <c r="M173" s="54">
        <f t="shared" si="21"/>
        <v>0</v>
      </c>
      <c r="N173" s="39">
        <f t="shared" si="28"/>
        <v>0</v>
      </c>
      <c r="O173" s="40">
        <f t="shared" si="27"/>
        <v>0</v>
      </c>
    </row>
    <row r="174" spans="2:15" s="1" customFormat="1" x14ac:dyDescent="0.3">
      <c r="B174" s="15"/>
      <c r="C174" s="15"/>
      <c r="D174" s="35" t="s">
        <v>138</v>
      </c>
      <c r="E174" s="15"/>
      <c r="F174" s="15"/>
      <c r="G174" s="53">
        <v>1692.6154850416003</v>
      </c>
      <c r="H174" s="56">
        <f t="shared" si="17"/>
        <v>1799.2502605992211</v>
      </c>
      <c r="I174" s="54">
        <f t="shared" si="32"/>
        <v>1919.8000280593687</v>
      </c>
      <c r="J174" s="57">
        <f t="shared" si="30"/>
        <v>2023.4692295745747</v>
      </c>
      <c r="K174" s="58">
        <f t="shared" si="29"/>
        <v>2102.384529527983</v>
      </c>
      <c r="L174" s="58">
        <f t="shared" si="31"/>
        <v>2203.2989869453263</v>
      </c>
      <c r="M174" s="54">
        <f t="shared" si="21"/>
        <v>2320.0738332534283</v>
      </c>
      <c r="N174" s="39">
        <f t="shared" si="28"/>
        <v>348.01107498801423</v>
      </c>
      <c r="O174" s="40">
        <f t="shared" si="27"/>
        <v>2668.0849082414425</v>
      </c>
    </row>
    <row r="175" spans="2:15" s="1" customFormat="1" x14ac:dyDescent="0.3">
      <c r="B175" s="15"/>
      <c r="C175" s="15"/>
      <c r="D175" s="35" t="s">
        <v>139</v>
      </c>
      <c r="E175" s="15"/>
      <c r="F175" s="15"/>
      <c r="G175" s="53">
        <v>2720.6125992608004</v>
      </c>
      <c r="H175" s="56">
        <f t="shared" si="17"/>
        <v>2892.0111930142307</v>
      </c>
      <c r="I175" s="54">
        <f t="shared" si="32"/>
        <v>3085.7759429461839</v>
      </c>
      <c r="J175" s="57">
        <f t="shared" si="30"/>
        <v>3252.4078438652782</v>
      </c>
      <c r="K175" s="58">
        <f t="shared" si="29"/>
        <v>3379.2517497760236</v>
      </c>
      <c r="L175" s="58">
        <f t="shared" si="31"/>
        <v>3541.4558337652729</v>
      </c>
      <c r="M175" s="54">
        <f t="shared" si="21"/>
        <v>3729.1529929548324</v>
      </c>
      <c r="N175" s="39">
        <f t="shared" si="28"/>
        <v>559.37294894322486</v>
      </c>
      <c r="O175" s="40">
        <f t="shared" si="27"/>
        <v>4288.5259418980568</v>
      </c>
    </row>
    <row r="176" spans="2:15" s="1" customFormat="1" x14ac:dyDescent="0.3">
      <c r="B176" s="15"/>
      <c r="C176" s="15"/>
      <c r="D176" s="35" t="s">
        <v>140</v>
      </c>
      <c r="E176" s="15"/>
      <c r="F176" s="15"/>
      <c r="G176" s="53">
        <v>1692.6154850416003</v>
      </c>
      <c r="H176" s="56">
        <f t="shared" si="17"/>
        <v>1799.2502605992211</v>
      </c>
      <c r="I176" s="54">
        <f t="shared" si="32"/>
        <v>1919.8000280593687</v>
      </c>
      <c r="J176" s="57">
        <f t="shared" si="30"/>
        <v>2023.4692295745747</v>
      </c>
      <c r="K176" s="58">
        <f t="shared" si="29"/>
        <v>2102.384529527983</v>
      </c>
      <c r="L176" s="58">
        <f t="shared" si="31"/>
        <v>2203.2989869453263</v>
      </c>
      <c r="M176" s="54">
        <f t="shared" si="21"/>
        <v>2320.0738332534283</v>
      </c>
      <c r="N176" s="39">
        <f t="shared" si="28"/>
        <v>348.01107498801423</v>
      </c>
      <c r="O176" s="40">
        <f t="shared" si="27"/>
        <v>2668.0849082414425</v>
      </c>
    </row>
    <row r="177" spans="2:15" s="1" customFormat="1" x14ac:dyDescent="0.3">
      <c r="B177" s="15"/>
      <c r="C177" s="15"/>
      <c r="D177" s="35" t="s">
        <v>141</v>
      </c>
      <c r="E177" s="15"/>
      <c r="F177" s="15"/>
      <c r="G177" s="53">
        <v>466.04336978400011</v>
      </c>
      <c r="H177" s="56">
        <f t="shared" si="17"/>
        <v>495.40410208039208</v>
      </c>
      <c r="I177" s="54">
        <f t="shared" si="32"/>
        <v>528.59617691977837</v>
      </c>
      <c r="J177" s="57">
        <f t="shared" si="30"/>
        <v>557.14037047344641</v>
      </c>
      <c r="K177" s="58">
        <f t="shared" si="29"/>
        <v>578.86884492191075</v>
      </c>
      <c r="L177" s="58">
        <f t="shared" si="31"/>
        <v>606.65454947816249</v>
      </c>
      <c r="M177" s="54">
        <f t="shared" si="21"/>
        <v>638.80724060050511</v>
      </c>
      <c r="N177" s="39">
        <f t="shared" si="28"/>
        <v>95.821086090075767</v>
      </c>
      <c r="O177" s="40">
        <f t="shared" si="27"/>
        <v>734.62832669058093</v>
      </c>
    </row>
    <row r="178" spans="2:15" s="1" customFormat="1" x14ac:dyDescent="0.3">
      <c r="B178" s="15"/>
      <c r="C178" s="15"/>
      <c r="D178" s="35" t="s">
        <v>142</v>
      </c>
      <c r="E178" s="15"/>
      <c r="F178" s="15"/>
      <c r="G178" s="53">
        <v>272.87177013440004</v>
      </c>
      <c r="H178" s="56">
        <f t="shared" si="17"/>
        <v>290.06269165286722</v>
      </c>
      <c r="I178" s="54">
        <f t="shared" si="32"/>
        <v>309.49689199360932</v>
      </c>
      <c r="J178" s="57">
        <f t="shared" si="30"/>
        <v>326.20972416126426</v>
      </c>
      <c r="K178" s="58">
        <f t="shared" si="29"/>
        <v>338.93190340355352</v>
      </c>
      <c r="L178" s="58">
        <v>2203.2989869453263</v>
      </c>
      <c r="M178" s="54">
        <f t="shared" si="21"/>
        <v>2320.0738332534283</v>
      </c>
      <c r="N178" s="39">
        <f t="shared" si="28"/>
        <v>348.01107498801423</v>
      </c>
      <c r="O178" s="40">
        <f t="shared" si="27"/>
        <v>2668.0849082414425</v>
      </c>
    </row>
    <row r="179" spans="2:15" s="1" customFormat="1" x14ac:dyDescent="0.3">
      <c r="B179" s="15"/>
      <c r="C179" s="15"/>
      <c r="D179" s="35" t="s">
        <v>143</v>
      </c>
      <c r="E179" s="15"/>
      <c r="F179" s="15"/>
      <c r="G179" s="53">
        <v>1692.6154850416003</v>
      </c>
      <c r="H179" s="56">
        <f t="shared" si="17"/>
        <v>1799.2502605992211</v>
      </c>
      <c r="I179" s="54">
        <f t="shared" si="32"/>
        <v>1919.8000280593687</v>
      </c>
      <c r="J179" s="57">
        <f t="shared" si="30"/>
        <v>2023.4692295745747</v>
      </c>
      <c r="K179" s="58">
        <f t="shared" si="29"/>
        <v>2102.384529527983</v>
      </c>
      <c r="L179" s="58">
        <f t="shared" si="31"/>
        <v>2203.2989869453263</v>
      </c>
      <c r="M179" s="54">
        <f t="shared" si="21"/>
        <v>2320.0738332534283</v>
      </c>
      <c r="N179" s="39">
        <f t="shared" si="28"/>
        <v>348.01107498801423</v>
      </c>
      <c r="O179" s="40">
        <f t="shared" si="27"/>
        <v>2668.0849082414425</v>
      </c>
    </row>
    <row r="180" spans="2:15" s="1" customFormat="1" x14ac:dyDescent="0.3">
      <c r="B180" s="15"/>
      <c r="C180" s="15"/>
      <c r="D180" s="29"/>
      <c r="E180" s="15"/>
      <c r="F180" s="15"/>
      <c r="G180" s="53">
        <v>0</v>
      </c>
      <c r="H180" s="56">
        <f t="shared" si="17"/>
        <v>0</v>
      </c>
      <c r="I180" s="54">
        <f t="shared" si="32"/>
        <v>0</v>
      </c>
      <c r="J180" s="38">
        <f t="shared" si="30"/>
        <v>0</v>
      </c>
      <c r="K180" s="58">
        <f t="shared" si="29"/>
        <v>0</v>
      </c>
      <c r="L180" s="58"/>
      <c r="M180" s="54">
        <f t="shared" si="21"/>
        <v>0</v>
      </c>
      <c r="N180" s="39">
        <f t="shared" si="28"/>
        <v>0</v>
      </c>
      <c r="O180" s="40">
        <f t="shared" si="27"/>
        <v>0</v>
      </c>
    </row>
    <row r="181" spans="2:15" s="1" customFormat="1" x14ac:dyDescent="0.3">
      <c r="B181" s="15"/>
      <c r="C181" s="16" t="s">
        <v>129</v>
      </c>
      <c r="D181" s="29"/>
      <c r="E181" s="15"/>
      <c r="F181" s="15"/>
      <c r="G181" s="53"/>
      <c r="H181" s="56"/>
      <c r="I181" s="54"/>
      <c r="J181" s="38">
        <f t="shared" si="30"/>
        <v>0</v>
      </c>
      <c r="K181" s="58">
        <f t="shared" si="29"/>
        <v>0</v>
      </c>
      <c r="L181" s="58"/>
      <c r="M181" s="54">
        <f t="shared" si="21"/>
        <v>0</v>
      </c>
      <c r="N181" s="39">
        <f t="shared" si="28"/>
        <v>0</v>
      </c>
      <c r="O181" s="40">
        <f t="shared" si="27"/>
        <v>0</v>
      </c>
    </row>
    <row r="182" spans="2:15" s="1" customFormat="1" x14ac:dyDescent="0.3">
      <c r="B182" s="15"/>
      <c r="C182" s="15"/>
      <c r="D182" s="35" t="s">
        <v>144</v>
      </c>
      <c r="E182" s="15"/>
      <c r="F182" s="15"/>
      <c r="G182" s="53"/>
      <c r="H182" s="56"/>
      <c r="I182" s="54">
        <v>300</v>
      </c>
      <c r="J182" s="57">
        <f t="shared" si="30"/>
        <v>316.2</v>
      </c>
      <c r="K182" s="58">
        <f t="shared" si="29"/>
        <v>328.53179999999998</v>
      </c>
      <c r="L182" s="58">
        <f>K182*$L$3</f>
        <v>344.30132639999999</v>
      </c>
      <c r="M182" s="54">
        <f t="shared" si="21"/>
        <v>362.5492966992</v>
      </c>
      <c r="N182" s="39">
        <f t="shared" si="28"/>
        <v>54.382394504879997</v>
      </c>
      <c r="O182" s="40">
        <f t="shared" si="27"/>
        <v>416.93169120407998</v>
      </c>
    </row>
    <row r="183" spans="2:15" s="1" customFormat="1" x14ac:dyDescent="0.3">
      <c r="B183" s="15"/>
      <c r="C183" s="15"/>
      <c r="D183" s="15" t="s">
        <v>145</v>
      </c>
      <c r="E183" s="15"/>
      <c r="F183" s="15"/>
      <c r="G183" s="53"/>
      <c r="H183" s="56"/>
      <c r="I183" s="54">
        <v>200</v>
      </c>
      <c r="J183" s="57">
        <f t="shared" si="30"/>
        <v>210.8</v>
      </c>
      <c r="K183" s="58">
        <f t="shared" si="29"/>
        <v>219.02119999999999</v>
      </c>
      <c r="L183" s="58">
        <v>520</v>
      </c>
      <c r="M183" s="54">
        <f t="shared" si="21"/>
        <v>547.55999999999995</v>
      </c>
      <c r="N183" s="39">
        <f t="shared" si="28"/>
        <v>82.133999999999986</v>
      </c>
      <c r="O183" s="40">
        <f t="shared" si="27"/>
        <v>629.69399999999996</v>
      </c>
    </row>
    <row r="184" spans="2:15" s="1" customFormat="1" x14ac:dyDescent="0.3">
      <c r="B184" s="15"/>
      <c r="C184" s="15"/>
      <c r="D184" s="29"/>
      <c r="E184" s="15"/>
      <c r="F184" s="15"/>
      <c r="G184" s="53"/>
      <c r="H184" s="56"/>
      <c r="I184" s="54"/>
      <c r="J184" s="57">
        <f t="shared" si="30"/>
        <v>0</v>
      </c>
      <c r="K184" s="58">
        <f t="shared" si="29"/>
        <v>0</v>
      </c>
      <c r="L184" s="58"/>
      <c r="M184" s="54">
        <f t="shared" si="21"/>
        <v>0</v>
      </c>
      <c r="N184" s="39">
        <f t="shared" si="28"/>
        <v>0</v>
      </c>
      <c r="O184" s="40">
        <f t="shared" si="27"/>
        <v>0</v>
      </c>
    </row>
    <row r="185" spans="2:15" s="1" customFormat="1" x14ac:dyDescent="0.3">
      <c r="B185" s="15"/>
      <c r="C185" s="15"/>
      <c r="D185" s="29"/>
      <c r="E185" s="15"/>
      <c r="F185" s="15"/>
      <c r="G185" s="53"/>
      <c r="H185" s="56"/>
      <c r="I185" s="54"/>
      <c r="J185" s="57">
        <f t="shared" si="30"/>
        <v>0</v>
      </c>
      <c r="K185" s="58">
        <f t="shared" si="29"/>
        <v>0</v>
      </c>
      <c r="L185" s="58"/>
      <c r="M185" s="54">
        <f t="shared" si="21"/>
        <v>0</v>
      </c>
      <c r="N185" s="39">
        <f t="shared" si="28"/>
        <v>0</v>
      </c>
      <c r="O185" s="40">
        <f t="shared" si="27"/>
        <v>0</v>
      </c>
    </row>
    <row r="186" spans="2:15" s="1" customFormat="1" x14ac:dyDescent="0.3">
      <c r="B186" s="15"/>
      <c r="C186" s="16" t="s">
        <v>146</v>
      </c>
      <c r="D186" s="29"/>
      <c r="E186" s="15"/>
      <c r="F186" s="15"/>
      <c r="G186" s="53">
        <v>0</v>
      </c>
      <c r="H186" s="56">
        <f t="shared" si="17"/>
        <v>0</v>
      </c>
      <c r="I186" s="54">
        <f t="shared" si="32"/>
        <v>0</v>
      </c>
      <c r="J186" s="57">
        <f t="shared" si="30"/>
        <v>0</v>
      </c>
      <c r="K186" s="58">
        <f t="shared" si="29"/>
        <v>0</v>
      </c>
      <c r="L186" s="58"/>
      <c r="M186" s="54">
        <f t="shared" si="21"/>
        <v>0</v>
      </c>
      <c r="N186" s="39">
        <f t="shared" si="28"/>
        <v>0</v>
      </c>
      <c r="O186" s="40">
        <f t="shared" si="27"/>
        <v>0</v>
      </c>
    </row>
    <row r="187" spans="2:15" s="1" customFormat="1" x14ac:dyDescent="0.3">
      <c r="B187" s="15"/>
      <c r="C187" s="15"/>
      <c r="D187" s="35" t="s">
        <v>147</v>
      </c>
      <c r="E187" s="15"/>
      <c r="F187" s="15"/>
      <c r="G187" s="53">
        <v>66.444162404800011</v>
      </c>
      <c r="H187" s="56">
        <f t="shared" si="17"/>
        <v>70.630144636302404</v>
      </c>
      <c r="I187" s="54">
        <f t="shared" si="32"/>
        <v>75.362364326934667</v>
      </c>
      <c r="J187" s="57">
        <f t="shared" si="30"/>
        <v>79.431932000589143</v>
      </c>
      <c r="K187" s="58">
        <f t="shared" si="29"/>
        <v>82.529777348612114</v>
      </c>
      <c r="L187" s="58">
        <f>K187*$L$3</f>
        <v>86.491206661345501</v>
      </c>
      <c r="M187" s="54">
        <f t="shared" si="21"/>
        <v>91.075240614396805</v>
      </c>
      <c r="N187" s="39">
        <f t="shared" si="28"/>
        <v>13.66128609215952</v>
      </c>
      <c r="O187" s="40">
        <f t="shared" si="27"/>
        <v>104.73652670655632</v>
      </c>
    </row>
    <row r="188" spans="2:15" s="1" customFormat="1" x14ac:dyDescent="0.3">
      <c r="B188" s="15"/>
      <c r="C188" s="15"/>
      <c r="D188" s="29"/>
      <c r="E188" s="15"/>
      <c r="F188" s="15"/>
      <c r="G188" s="53">
        <v>0</v>
      </c>
      <c r="H188" s="56">
        <f t="shared" ref="H188:H244" si="33">G188*1.063</f>
        <v>0</v>
      </c>
      <c r="I188" s="54">
        <f t="shared" si="32"/>
        <v>0</v>
      </c>
      <c r="J188" s="57">
        <f t="shared" si="30"/>
        <v>0</v>
      </c>
      <c r="K188" s="58">
        <f t="shared" si="29"/>
        <v>0</v>
      </c>
      <c r="L188" s="58"/>
      <c r="M188" s="54">
        <f t="shared" si="21"/>
        <v>0</v>
      </c>
      <c r="N188" s="39">
        <f t="shared" si="28"/>
        <v>0</v>
      </c>
      <c r="O188" s="40">
        <f t="shared" si="27"/>
        <v>0</v>
      </c>
    </row>
    <row r="189" spans="2:15" s="1" customFormat="1" x14ac:dyDescent="0.3">
      <c r="B189" s="15"/>
      <c r="C189" s="16" t="s">
        <v>148</v>
      </c>
      <c r="D189" s="29"/>
      <c r="E189" s="15"/>
      <c r="F189" s="15"/>
      <c r="G189" s="53">
        <v>0</v>
      </c>
      <c r="H189" s="56">
        <f t="shared" si="33"/>
        <v>0</v>
      </c>
      <c r="I189" s="54">
        <f t="shared" si="32"/>
        <v>0</v>
      </c>
      <c r="J189" s="57">
        <f t="shared" si="30"/>
        <v>0</v>
      </c>
      <c r="K189" s="58">
        <f t="shared" si="29"/>
        <v>0</v>
      </c>
      <c r="L189" s="58"/>
      <c r="M189" s="54">
        <f t="shared" si="21"/>
        <v>0</v>
      </c>
      <c r="N189" s="39">
        <f t="shared" si="28"/>
        <v>0</v>
      </c>
      <c r="O189" s="40">
        <f t="shared" si="27"/>
        <v>0</v>
      </c>
    </row>
    <row r="190" spans="2:15" s="1" customFormat="1" x14ac:dyDescent="0.3">
      <c r="B190" s="15"/>
      <c r="C190" s="15"/>
      <c r="D190" s="35" t="s">
        <v>149</v>
      </c>
      <c r="E190" s="15"/>
      <c r="F190" s="15"/>
      <c r="G190" s="53">
        <v>55.384864235200006</v>
      </c>
      <c r="H190" s="56">
        <f t="shared" si="33"/>
        <v>58.874110682017601</v>
      </c>
      <c r="I190" s="54">
        <f t="shared" si="32"/>
        <v>62.818676097712775</v>
      </c>
      <c r="J190" s="57">
        <v>100</v>
      </c>
      <c r="K190" s="58">
        <f t="shared" si="29"/>
        <v>103.89999999999999</v>
      </c>
      <c r="L190" s="58">
        <f>K190*$L$3</f>
        <v>108.88719999999999</v>
      </c>
      <c r="M190" s="54">
        <f t="shared" si="21"/>
        <v>114.65822159999999</v>
      </c>
      <c r="N190" s="39">
        <f t="shared" si="28"/>
        <v>17.198733239999999</v>
      </c>
      <c r="O190" s="40">
        <f t="shared" si="27"/>
        <v>131.85695483999999</v>
      </c>
    </row>
    <row r="191" spans="2:15" s="1" customFormat="1" x14ac:dyDescent="0.3">
      <c r="B191" s="15"/>
      <c r="C191" s="15"/>
      <c r="D191" s="29"/>
      <c r="E191" s="15"/>
      <c r="F191" s="15"/>
      <c r="G191" s="53">
        <v>0</v>
      </c>
      <c r="H191" s="56">
        <f t="shared" si="33"/>
        <v>0</v>
      </c>
      <c r="I191" s="54">
        <f t="shared" si="32"/>
        <v>0</v>
      </c>
      <c r="J191" s="57">
        <f t="shared" si="30"/>
        <v>0</v>
      </c>
      <c r="K191" s="58">
        <f t="shared" si="29"/>
        <v>0</v>
      </c>
      <c r="L191" s="58"/>
      <c r="M191" s="54">
        <f t="shared" si="21"/>
        <v>0</v>
      </c>
      <c r="N191" s="39">
        <f t="shared" si="28"/>
        <v>0</v>
      </c>
      <c r="O191" s="40">
        <f t="shared" si="27"/>
        <v>0</v>
      </c>
    </row>
    <row r="192" spans="2:15" s="1" customFormat="1" x14ac:dyDescent="0.3">
      <c r="B192" s="15"/>
      <c r="C192" s="16" t="s">
        <v>150</v>
      </c>
      <c r="D192" s="29"/>
      <c r="E192" s="15"/>
      <c r="F192" s="15"/>
      <c r="G192" s="53">
        <v>0</v>
      </c>
      <c r="H192" s="56">
        <f t="shared" si="33"/>
        <v>0</v>
      </c>
      <c r="I192" s="54">
        <f t="shared" si="32"/>
        <v>0</v>
      </c>
      <c r="J192" s="57">
        <f t="shared" si="30"/>
        <v>0</v>
      </c>
      <c r="K192" s="58">
        <f t="shared" si="29"/>
        <v>0</v>
      </c>
      <c r="L192" s="58"/>
      <c r="M192" s="54">
        <f t="shared" si="21"/>
        <v>0</v>
      </c>
      <c r="N192" s="39">
        <f t="shared" si="28"/>
        <v>0</v>
      </c>
      <c r="O192" s="40">
        <f t="shared" si="27"/>
        <v>0</v>
      </c>
    </row>
    <row r="193" spans="2:15" s="1" customFormat="1" x14ac:dyDescent="0.3">
      <c r="B193" s="15"/>
      <c r="C193" s="15"/>
      <c r="D193" s="35" t="s">
        <v>151</v>
      </c>
      <c r="E193" s="15"/>
      <c r="F193" s="15"/>
      <c r="G193" s="53">
        <v>0</v>
      </c>
      <c r="H193" s="56">
        <f t="shared" si="33"/>
        <v>0</v>
      </c>
      <c r="I193" s="54">
        <f t="shared" si="32"/>
        <v>0</v>
      </c>
      <c r="J193" s="57">
        <f t="shared" si="30"/>
        <v>0</v>
      </c>
      <c r="K193" s="58">
        <f t="shared" si="29"/>
        <v>0</v>
      </c>
      <c r="L193" s="58"/>
      <c r="M193" s="54">
        <f t="shared" si="21"/>
        <v>0</v>
      </c>
      <c r="N193" s="39">
        <f t="shared" si="28"/>
        <v>0</v>
      </c>
      <c r="O193" s="40">
        <f t="shared" si="27"/>
        <v>0</v>
      </c>
    </row>
    <row r="194" spans="2:15" s="1" customFormat="1" x14ac:dyDescent="0.3">
      <c r="B194" s="15"/>
      <c r="C194" s="15"/>
      <c r="D194" s="29"/>
      <c r="E194" s="15"/>
      <c r="F194" s="15"/>
      <c r="G194" s="53">
        <v>0</v>
      </c>
      <c r="H194" s="56">
        <f t="shared" si="33"/>
        <v>0</v>
      </c>
      <c r="I194" s="54">
        <f t="shared" si="32"/>
        <v>0</v>
      </c>
      <c r="J194" s="57">
        <f t="shared" si="30"/>
        <v>0</v>
      </c>
      <c r="K194" s="58">
        <f t="shared" si="29"/>
        <v>0</v>
      </c>
      <c r="L194" s="58"/>
      <c r="M194" s="54">
        <f t="shared" si="21"/>
        <v>0</v>
      </c>
      <c r="N194" s="39">
        <f t="shared" si="28"/>
        <v>0</v>
      </c>
      <c r="O194" s="40">
        <f t="shared" si="27"/>
        <v>0</v>
      </c>
    </row>
    <row r="195" spans="2:15" s="1" customFormat="1" x14ac:dyDescent="0.3">
      <c r="B195" s="15"/>
      <c r="C195" s="15"/>
      <c r="D195" s="35" t="s">
        <v>152</v>
      </c>
      <c r="E195" s="15"/>
      <c r="F195" s="15"/>
      <c r="G195" s="53">
        <v>556.75233936000018</v>
      </c>
      <c r="H195" s="56">
        <f t="shared" si="33"/>
        <v>591.82773673968018</v>
      </c>
      <c r="I195" s="54">
        <f t="shared" si="32"/>
        <v>631.48019510123868</v>
      </c>
      <c r="J195" s="57">
        <f t="shared" si="30"/>
        <v>665.58012563670559</v>
      </c>
      <c r="K195" s="58">
        <f t="shared" si="29"/>
        <v>691.53775053653703</v>
      </c>
      <c r="L195" s="58">
        <f>K195*$L$3</f>
        <v>724.73156256229083</v>
      </c>
      <c r="M195" s="54">
        <f t="shared" si="21"/>
        <v>763.14233537809218</v>
      </c>
      <c r="N195" s="39">
        <f t="shared" si="28"/>
        <v>114.47135030671383</v>
      </c>
      <c r="O195" s="40">
        <f t="shared" si="27"/>
        <v>877.613685684806</v>
      </c>
    </row>
    <row r="196" spans="2:15" s="1" customFormat="1" x14ac:dyDescent="0.3">
      <c r="B196" s="15"/>
      <c r="C196" s="15"/>
      <c r="D196" s="29"/>
      <c r="E196" s="15"/>
      <c r="F196" s="15"/>
      <c r="G196" s="53">
        <v>0</v>
      </c>
      <c r="H196" s="56">
        <f t="shared" si="33"/>
        <v>0</v>
      </c>
      <c r="I196" s="54">
        <f t="shared" si="32"/>
        <v>0</v>
      </c>
      <c r="J196" s="57">
        <f t="shared" si="30"/>
        <v>0</v>
      </c>
      <c r="K196" s="58">
        <f t="shared" si="29"/>
        <v>0</v>
      </c>
      <c r="L196" s="58"/>
      <c r="M196" s="54">
        <f t="shared" si="21"/>
        <v>0</v>
      </c>
      <c r="N196" s="39">
        <f t="shared" si="28"/>
        <v>0</v>
      </c>
      <c r="O196" s="40">
        <f t="shared" si="27"/>
        <v>0</v>
      </c>
    </row>
    <row r="197" spans="2:15" s="1" customFormat="1" x14ac:dyDescent="0.3">
      <c r="B197" s="15"/>
      <c r="C197" s="15"/>
      <c r="D197" s="35" t="s">
        <v>153</v>
      </c>
      <c r="E197" s="15"/>
      <c r="F197" s="15"/>
      <c r="G197" s="53">
        <v>0</v>
      </c>
      <c r="H197" s="56">
        <f t="shared" si="33"/>
        <v>0</v>
      </c>
      <c r="I197" s="54">
        <f t="shared" si="32"/>
        <v>0</v>
      </c>
      <c r="J197" s="57">
        <f t="shared" si="30"/>
        <v>0</v>
      </c>
      <c r="K197" s="58">
        <f t="shared" si="29"/>
        <v>0</v>
      </c>
      <c r="L197" s="58"/>
      <c r="M197" s="54">
        <f t="shared" si="21"/>
        <v>0</v>
      </c>
      <c r="N197" s="39">
        <f t="shared" si="28"/>
        <v>0</v>
      </c>
      <c r="O197" s="40">
        <f t="shared" si="27"/>
        <v>0</v>
      </c>
    </row>
    <row r="198" spans="2:15" s="1" customFormat="1" x14ac:dyDescent="0.3">
      <c r="B198" s="15"/>
      <c r="C198" s="15"/>
      <c r="D198" s="29"/>
      <c r="E198" s="15" t="s">
        <v>154</v>
      </c>
      <c r="F198" s="15"/>
      <c r="G198" s="53">
        <v>163.45289201120002</v>
      </c>
      <c r="H198" s="56">
        <f t="shared" si="33"/>
        <v>173.75042420790561</v>
      </c>
      <c r="I198" s="54">
        <f t="shared" si="32"/>
        <v>185.39170262983527</v>
      </c>
      <c r="J198" s="57">
        <f t="shared" si="30"/>
        <v>195.40285457184638</v>
      </c>
      <c r="K198" s="58">
        <f t="shared" si="29"/>
        <v>203.02356590014838</v>
      </c>
      <c r="L198" s="58">
        <f>K198*$L$3</f>
        <v>212.76869706335552</v>
      </c>
      <c r="M198" s="54">
        <f t="shared" si="21"/>
        <v>224.04543800771336</v>
      </c>
      <c r="N198" s="39">
        <f t="shared" si="28"/>
        <v>33.606815701157004</v>
      </c>
      <c r="O198" s="40">
        <f t="shared" si="27"/>
        <v>257.65225370887038</v>
      </c>
    </row>
    <row r="199" spans="2:15" s="1" customFormat="1" x14ac:dyDescent="0.3">
      <c r="B199" s="15"/>
      <c r="C199" s="15"/>
      <c r="D199" s="29"/>
      <c r="E199" s="15" t="s">
        <v>155</v>
      </c>
      <c r="F199" s="15"/>
      <c r="G199" s="53">
        <v>163.45289201120002</v>
      </c>
      <c r="H199" s="56">
        <f t="shared" si="33"/>
        <v>173.75042420790561</v>
      </c>
      <c r="I199" s="54">
        <f t="shared" si="32"/>
        <v>185.39170262983527</v>
      </c>
      <c r="J199" s="57">
        <f t="shared" si="30"/>
        <v>195.40285457184638</v>
      </c>
      <c r="K199" s="58">
        <f t="shared" si="29"/>
        <v>203.02356590014838</v>
      </c>
      <c r="L199" s="58">
        <f>K199*$L$3</f>
        <v>212.76869706335552</v>
      </c>
      <c r="M199" s="54">
        <f t="shared" si="21"/>
        <v>224.04543800771336</v>
      </c>
      <c r="N199" s="39">
        <f t="shared" si="28"/>
        <v>33.606815701157004</v>
      </c>
      <c r="O199" s="40">
        <f t="shared" si="27"/>
        <v>257.65225370887038</v>
      </c>
    </row>
    <row r="200" spans="2:15" s="1" customFormat="1" x14ac:dyDescent="0.3">
      <c r="B200" s="15"/>
      <c r="C200" s="15"/>
      <c r="D200" s="29"/>
      <c r="E200" s="15"/>
      <c r="F200" s="15"/>
      <c r="G200" s="53">
        <v>0</v>
      </c>
      <c r="H200" s="56">
        <f t="shared" si="33"/>
        <v>0</v>
      </c>
      <c r="I200" s="54">
        <f t="shared" si="32"/>
        <v>0</v>
      </c>
      <c r="J200" s="57">
        <f t="shared" si="30"/>
        <v>0</v>
      </c>
      <c r="K200" s="58">
        <f t="shared" si="29"/>
        <v>0</v>
      </c>
      <c r="L200" s="58"/>
      <c r="M200" s="54">
        <f t="shared" si="21"/>
        <v>0</v>
      </c>
      <c r="N200" s="39">
        <f t="shared" si="28"/>
        <v>0</v>
      </c>
      <c r="O200" s="40">
        <f t="shared" si="27"/>
        <v>0</v>
      </c>
    </row>
    <row r="201" spans="2:15" s="1" customFormat="1" x14ac:dyDescent="0.3">
      <c r="B201" s="15"/>
      <c r="C201" s="15"/>
      <c r="D201" s="35" t="s">
        <v>156</v>
      </c>
      <c r="E201" s="15"/>
      <c r="F201" s="15"/>
      <c r="G201" s="53">
        <v>0</v>
      </c>
      <c r="H201" s="56">
        <f t="shared" si="33"/>
        <v>0</v>
      </c>
      <c r="I201" s="54">
        <f t="shared" si="32"/>
        <v>0</v>
      </c>
      <c r="J201" s="57">
        <f t="shared" si="30"/>
        <v>0</v>
      </c>
      <c r="K201" s="58">
        <f t="shared" si="29"/>
        <v>0</v>
      </c>
      <c r="L201" s="58"/>
      <c r="M201" s="54">
        <f t="shared" ref="M201:M244" si="34">L201*$M$3</f>
        <v>0</v>
      </c>
      <c r="N201" s="39">
        <f t="shared" si="28"/>
        <v>0</v>
      </c>
      <c r="O201" s="40">
        <f t="shared" si="27"/>
        <v>0</v>
      </c>
    </row>
    <row r="202" spans="2:15" s="1" customFormat="1" x14ac:dyDescent="0.3">
      <c r="B202" s="15"/>
      <c r="C202" s="15"/>
      <c r="D202" s="29"/>
      <c r="E202" s="15" t="s">
        <v>154</v>
      </c>
      <c r="F202" s="15"/>
      <c r="G202" s="53">
        <v>131.03248367840004</v>
      </c>
      <c r="H202" s="56">
        <f t="shared" si="33"/>
        <v>139.28753015013925</v>
      </c>
      <c r="I202" s="54">
        <f t="shared" si="32"/>
        <v>148.61979467019856</v>
      </c>
      <c r="J202" s="57">
        <f t="shared" si="30"/>
        <v>156.64526358238928</v>
      </c>
      <c r="K202" s="58">
        <f t="shared" si="29"/>
        <v>162.75442886210246</v>
      </c>
      <c r="L202" s="58">
        <f>K202*$L$3</f>
        <v>170.56664144748339</v>
      </c>
      <c r="M202" s="54">
        <f t="shared" si="34"/>
        <v>179.6066734442</v>
      </c>
      <c r="N202" s="39">
        <f t="shared" si="28"/>
        <v>26.94100101663</v>
      </c>
      <c r="O202" s="40">
        <f t="shared" si="27"/>
        <v>206.54767446083</v>
      </c>
    </row>
    <row r="203" spans="2:15" s="1" customFormat="1" x14ac:dyDescent="0.3">
      <c r="B203" s="15"/>
      <c r="C203" s="15"/>
      <c r="D203" s="29"/>
      <c r="E203" s="15" t="s">
        <v>155</v>
      </c>
      <c r="F203" s="15"/>
      <c r="G203" s="53">
        <v>262.06496735680008</v>
      </c>
      <c r="H203" s="56">
        <f t="shared" si="33"/>
        <v>278.57506030027849</v>
      </c>
      <c r="I203" s="54">
        <f t="shared" si="32"/>
        <v>297.23958934039712</v>
      </c>
      <c r="J203" s="57">
        <f t="shared" si="30"/>
        <v>313.29052716477855</v>
      </c>
      <c r="K203" s="58">
        <f t="shared" si="29"/>
        <v>325.50885772420492</v>
      </c>
      <c r="L203" s="58">
        <f>K203*$L$3</f>
        <v>341.13328289496678</v>
      </c>
      <c r="M203" s="54">
        <f t="shared" si="34"/>
        <v>359.2133468884</v>
      </c>
      <c r="N203" s="39">
        <f t="shared" si="28"/>
        <v>53.882002033260001</v>
      </c>
      <c r="O203" s="40">
        <f t="shared" si="27"/>
        <v>413.09534892165999</v>
      </c>
    </row>
    <row r="204" spans="2:15" s="1" customFormat="1" x14ac:dyDescent="0.3">
      <c r="B204" s="15"/>
      <c r="C204" s="15"/>
      <c r="D204" s="29"/>
      <c r="E204" s="15"/>
      <c r="F204" s="15"/>
      <c r="G204" s="53">
        <v>0</v>
      </c>
      <c r="H204" s="56">
        <f t="shared" si="33"/>
        <v>0</v>
      </c>
      <c r="I204" s="54">
        <f t="shared" si="32"/>
        <v>0</v>
      </c>
      <c r="J204" s="57">
        <f t="shared" si="30"/>
        <v>0</v>
      </c>
      <c r="K204" s="58">
        <f t="shared" si="29"/>
        <v>0</v>
      </c>
      <c r="L204" s="58"/>
      <c r="M204" s="54">
        <f t="shared" si="34"/>
        <v>0</v>
      </c>
      <c r="N204" s="39">
        <f t="shared" si="28"/>
        <v>0</v>
      </c>
      <c r="O204" s="40">
        <f t="shared" si="27"/>
        <v>0</v>
      </c>
    </row>
    <row r="205" spans="2:15" s="1" customFormat="1" x14ac:dyDescent="0.3">
      <c r="B205" s="15"/>
      <c r="C205" s="15"/>
      <c r="D205" s="35" t="s">
        <v>157</v>
      </c>
      <c r="E205" s="15"/>
      <c r="F205" s="15"/>
      <c r="G205" s="53">
        <v>66.191667012800011</v>
      </c>
      <c r="H205" s="56">
        <f t="shared" si="33"/>
        <v>70.361742034606408</v>
      </c>
      <c r="I205" s="54">
        <f t="shared" si="32"/>
        <v>75.075978750925032</v>
      </c>
      <c r="J205" s="57">
        <f t="shared" si="30"/>
        <v>79.130081603474991</v>
      </c>
      <c r="K205" s="58">
        <f t="shared" si="29"/>
        <v>82.216154786010506</v>
      </c>
      <c r="L205" s="58">
        <f>K205*$L$3</f>
        <v>86.162530215739011</v>
      </c>
      <c r="M205" s="54">
        <f t="shared" si="34"/>
        <v>90.72914431717318</v>
      </c>
      <c r="N205" s="39">
        <f t="shared" si="28"/>
        <v>13.609371647575976</v>
      </c>
      <c r="O205" s="40">
        <f t="shared" si="27"/>
        <v>104.33851596474915</v>
      </c>
    </row>
    <row r="206" spans="2:15" s="1" customFormat="1" x14ac:dyDescent="0.3">
      <c r="B206" s="15"/>
      <c r="C206" s="15"/>
      <c r="D206" s="29"/>
      <c r="E206" s="15"/>
      <c r="F206" s="15"/>
      <c r="G206" s="53">
        <v>0</v>
      </c>
      <c r="H206" s="56">
        <f t="shared" si="33"/>
        <v>0</v>
      </c>
      <c r="I206" s="54">
        <f t="shared" si="32"/>
        <v>0</v>
      </c>
      <c r="J206" s="57">
        <f t="shared" si="30"/>
        <v>0</v>
      </c>
      <c r="K206" s="58">
        <f t="shared" si="29"/>
        <v>0</v>
      </c>
      <c r="L206" s="58"/>
      <c r="M206" s="54">
        <f t="shared" si="34"/>
        <v>0</v>
      </c>
      <c r="N206" s="39">
        <f t="shared" si="28"/>
        <v>0</v>
      </c>
      <c r="O206" s="40">
        <f t="shared" si="27"/>
        <v>0</v>
      </c>
    </row>
    <row r="207" spans="2:15" s="1" customFormat="1" x14ac:dyDescent="0.3">
      <c r="B207" s="15"/>
      <c r="C207" s="15"/>
      <c r="D207" s="35" t="s">
        <v>158</v>
      </c>
      <c r="E207" s="15"/>
      <c r="F207" s="15"/>
      <c r="G207" s="53">
        <v>328.25663436960002</v>
      </c>
      <c r="H207" s="56">
        <f t="shared" si="33"/>
        <v>348.93680233488482</v>
      </c>
      <c r="I207" s="54">
        <f t="shared" si="32"/>
        <v>372.31556809132206</v>
      </c>
      <c r="J207" s="57">
        <f t="shared" si="30"/>
        <v>392.42060876825349</v>
      </c>
      <c r="K207" s="58">
        <f t="shared" si="29"/>
        <v>407.72501251021532</v>
      </c>
      <c r="L207" s="58">
        <f>K207*$L$3</f>
        <v>427.29581311070569</v>
      </c>
      <c r="M207" s="54">
        <f t="shared" si="34"/>
        <v>449.94249120557305</v>
      </c>
      <c r="N207" s="39">
        <f t="shared" si="28"/>
        <v>67.491373680835949</v>
      </c>
      <c r="O207" s="40">
        <f t="shared" si="27"/>
        <v>517.43386488640897</v>
      </c>
    </row>
    <row r="208" spans="2:15" s="1" customFormat="1" x14ac:dyDescent="0.3">
      <c r="B208" s="15"/>
      <c r="C208" s="15"/>
      <c r="D208" s="29"/>
      <c r="E208" s="15"/>
      <c r="F208" s="15"/>
      <c r="G208" s="53">
        <v>0</v>
      </c>
      <c r="H208" s="56">
        <f t="shared" si="33"/>
        <v>0</v>
      </c>
      <c r="I208" s="54">
        <f t="shared" si="32"/>
        <v>0</v>
      </c>
      <c r="J208" s="57">
        <f t="shared" si="30"/>
        <v>0</v>
      </c>
      <c r="K208" s="58">
        <f t="shared" si="29"/>
        <v>0</v>
      </c>
      <c r="L208" s="58"/>
      <c r="M208" s="54">
        <f t="shared" si="34"/>
        <v>0</v>
      </c>
      <c r="N208" s="39">
        <f t="shared" si="28"/>
        <v>0</v>
      </c>
      <c r="O208" s="40">
        <f t="shared" si="27"/>
        <v>0</v>
      </c>
    </row>
    <row r="209" spans="2:19" x14ac:dyDescent="0.3">
      <c r="B209" s="15"/>
      <c r="C209" s="15"/>
      <c r="D209" s="35" t="s">
        <v>159</v>
      </c>
      <c r="E209" s="15"/>
      <c r="F209" s="15"/>
      <c r="G209" s="53">
        <v>0</v>
      </c>
      <c r="H209" s="56">
        <f t="shared" si="33"/>
        <v>0</v>
      </c>
      <c r="I209" s="54">
        <f t="shared" si="32"/>
        <v>0</v>
      </c>
      <c r="J209" s="57">
        <f t="shared" si="30"/>
        <v>0</v>
      </c>
      <c r="K209" s="58">
        <f t="shared" si="29"/>
        <v>0</v>
      </c>
      <c r="L209" s="58"/>
      <c r="M209" s="54">
        <f t="shared" si="34"/>
        <v>0</v>
      </c>
      <c r="N209" s="39">
        <f t="shared" si="28"/>
        <v>0</v>
      </c>
      <c r="O209" s="40">
        <f t="shared" si="27"/>
        <v>0</v>
      </c>
    </row>
    <row r="210" spans="2:19" x14ac:dyDescent="0.3">
      <c r="B210" s="15"/>
      <c r="C210" s="15"/>
      <c r="D210" s="29"/>
      <c r="E210" s="15" t="s">
        <v>160</v>
      </c>
      <c r="F210" s="15"/>
      <c r="G210" s="53">
        <v>245.85476319040006</v>
      </c>
      <c r="H210" s="56">
        <f t="shared" si="33"/>
        <v>261.34361327139527</v>
      </c>
      <c r="I210" s="54">
        <f t="shared" si="32"/>
        <v>278.85363536057872</v>
      </c>
      <c r="J210" s="57">
        <f t="shared" si="30"/>
        <v>293.91173167004996</v>
      </c>
      <c r="K210" s="58">
        <f t="shared" si="29"/>
        <v>305.37428920518187</v>
      </c>
      <c r="L210" s="58">
        <f>K210*$L$3</f>
        <v>320.03225508703059</v>
      </c>
      <c r="M210" s="54">
        <f t="shared" si="34"/>
        <v>336.9939646066432</v>
      </c>
      <c r="N210" s="39">
        <f t="shared" si="28"/>
        <v>50.549094690996476</v>
      </c>
      <c r="O210" s="40">
        <f t="shared" ref="O210:O244" si="35">M210+N210</f>
        <v>387.54305929763967</v>
      </c>
    </row>
    <row r="211" spans="2:19" x14ac:dyDescent="0.3">
      <c r="B211" s="15"/>
      <c r="C211" s="15"/>
      <c r="D211" s="29"/>
      <c r="E211" s="15" t="s">
        <v>161</v>
      </c>
      <c r="F211" s="15"/>
      <c r="G211" s="53">
        <v>328.25663436960002</v>
      </c>
      <c r="H211" s="56">
        <f t="shared" si="33"/>
        <v>348.93680233488482</v>
      </c>
      <c r="I211" s="54">
        <f t="shared" si="32"/>
        <v>372.31556809132206</v>
      </c>
      <c r="J211" s="57">
        <f t="shared" si="30"/>
        <v>392.42060876825349</v>
      </c>
      <c r="K211" s="58">
        <f t="shared" si="29"/>
        <v>407.72501251021532</v>
      </c>
      <c r="L211" s="58">
        <f>K211*$L$3</f>
        <v>427.29581311070569</v>
      </c>
      <c r="M211" s="54">
        <f t="shared" si="34"/>
        <v>449.94249120557305</v>
      </c>
      <c r="N211" s="39">
        <f t="shared" si="28"/>
        <v>67.491373680835949</v>
      </c>
      <c r="O211" s="40">
        <f t="shared" si="35"/>
        <v>517.43386488640897</v>
      </c>
    </row>
    <row r="212" spans="2:19" x14ac:dyDescent="0.3">
      <c r="B212" s="15"/>
      <c r="C212" s="15"/>
      <c r="D212" s="35" t="s">
        <v>162</v>
      </c>
      <c r="E212" s="15"/>
      <c r="F212" s="15"/>
      <c r="G212" s="53">
        <v>0</v>
      </c>
      <c r="H212" s="56">
        <f t="shared" si="33"/>
        <v>0</v>
      </c>
      <c r="I212" s="54">
        <f t="shared" si="32"/>
        <v>0</v>
      </c>
      <c r="J212" s="57">
        <f t="shared" si="30"/>
        <v>0</v>
      </c>
      <c r="K212" s="58">
        <f t="shared" si="29"/>
        <v>0</v>
      </c>
      <c r="L212" s="58"/>
      <c r="M212" s="54">
        <f t="shared" si="34"/>
        <v>0</v>
      </c>
      <c r="N212" s="39">
        <f t="shared" si="28"/>
        <v>0</v>
      </c>
      <c r="O212" s="40">
        <f t="shared" si="35"/>
        <v>0</v>
      </c>
    </row>
    <row r="213" spans="2:19" x14ac:dyDescent="0.3">
      <c r="B213" s="15"/>
      <c r="C213" s="15"/>
      <c r="D213" s="29"/>
      <c r="E213" s="15" t="s">
        <v>163</v>
      </c>
      <c r="F213" s="15"/>
      <c r="G213" s="53">
        <v>32.420408332800001</v>
      </c>
      <c r="H213" s="56">
        <f t="shared" si="33"/>
        <v>34.462894057766398</v>
      </c>
      <c r="I213" s="54">
        <f t="shared" si="32"/>
        <v>36.771907959636742</v>
      </c>
      <c r="J213" s="57">
        <f t="shared" si="30"/>
        <v>38.757590989457128</v>
      </c>
      <c r="K213" s="58">
        <f t="shared" si="29"/>
        <v>40.269137038045955</v>
      </c>
      <c r="L213" s="58">
        <f>K213*$L$3</f>
        <v>42.202055615872162</v>
      </c>
      <c r="M213" s="54">
        <f t="shared" si="34"/>
        <v>44.438764563513381</v>
      </c>
      <c r="N213" s="39">
        <f t="shared" si="28"/>
        <v>6.6658146845270068</v>
      </c>
      <c r="O213" s="40">
        <f t="shared" si="35"/>
        <v>51.104579248040388</v>
      </c>
    </row>
    <row r="214" spans="2:19" x14ac:dyDescent="0.3">
      <c r="B214" s="15"/>
      <c r="C214" s="15"/>
      <c r="D214" s="29"/>
      <c r="E214" s="15" t="s">
        <v>164</v>
      </c>
      <c r="F214" s="15"/>
      <c r="G214" s="53">
        <v>32.420408332800001</v>
      </c>
      <c r="H214" s="56">
        <f t="shared" si="33"/>
        <v>34.462894057766398</v>
      </c>
      <c r="I214" s="54">
        <f t="shared" si="32"/>
        <v>36.771907959636742</v>
      </c>
      <c r="J214" s="57">
        <f t="shared" si="30"/>
        <v>38.757590989457128</v>
      </c>
      <c r="K214" s="58">
        <f t="shared" si="29"/>
        <v>40.269137038045955</v>
      </c>
      <c r="L214" s="58">
        <f>K214*$L$3</f>
        <v>42.202055615872162</v>
      </c>
      <c r="M214" s="54">
        <f t="shared" si="34"/>
        <v>44.438764563513381</v>
      </c>
      <c r="N214" s="39">
        <f t="shared" ref="N214:N257" si="36">M214*0.15</f>
        <v>6.6658146845270068</v>
      </c>
      <c r="O214" s="40">
        <f t="shared" si="35"/>
        <v>51.104579248040388</v>
      </c>
    </row>
    <row r="215" spans="2:19" x14ac:dyDescent="0.3">
      <c r="B215" s="15"/>
      <c r="C215" s="15"/>
      <c r="D215" s="29"/>
      <c r="E215" s="15" t="s">
        <v>165</v>
      </c>
      <c r="F215" s="15"/>
      <c r="G215" s="53">
        <v>328.25663436960002</v>
      </c>
      <c r="H215" s="56">
        <f t="shared" si="33"/>
        <v>348.93680233488482</v>
      </c>
      <c r="I215" s="54">
        <f t="shared" si="32"/>
        <v>372.31556809132206</v>
      </c>
      <c r="J215" s="57">
        <f t="shared" si="30"/>
        <v>392.42060876825349</v>
      </c>
      <c r="K215" s="58">
        <f t="shared" si="29"/>
        <v>407.72501251021532</v>
      </c>
      <c r="L215" s="58">
        <f>K215*$L$3</f>
        <v>427.29581311070569</v>
      </c>
      <c r="M215" s="54">
        <f t="shared" si="34"/>
        <v>449.94249120557305</v>
      </c>
      <c r="N215" s="39">
        <f t="shared" si="36"/>
        <v>67.491373680835949</v>
      </c>
      <c r="O215" s="40">
        <f t="shared" si="35"/>
        <v>517.43386488640897</v>
      </c>
    </row>
    <row r="216" spans="2:19" x14ac:dyDescent="0.3">
      <c r="B216" s="15"/>
      <c r="C216" s="15"/>
      <c r="D216" s="29"/>
      <c r="E216" s="15"/>
      <c r="F216" s="15"/>
      <c r="G216" s="53">
        <v>0</v>
      </c>
      <c r="H216" s="56">
        <f t="shared" si="33"/>
        <v>0</v>
      </c>
      <c r="I216" s="54">
        <f t="shared" si="32"/>
        <v>0</v>
      </c>
      <c r="J216" s="57">
        <f t="shared" si="30"/>
        <v>0</v>
      </c>
      <c r="K216" s="58">
        <f t="shared" si="29"/>
        <v>0</v>
      </c>
      <c r="L216" s="58"/>
      <c r="M216" s="54">
        <f t="shared" si="34"/>
        <v>0</v>
      </c>
      <c r="N216" s="39">
        <f t="shared" si="36"/>
        <v>0</v>
      </c>
      <c r="O216" s="40">
        <f t="shared" si="35"/>
        <v>0</v>
      </c>
    </row>
    <row r="217" spans="2:19" x14ac:dyDescent="0.3">
      <c r="B217" s="15"/>
      <c r="C217" s="15"/>
      <c r="D217" s="35" t="s">
        <v>166</v>
      </c>
      <c r="E217" s="15"/>
      <c r="F217" s="15"/>
      <c r="G217" s="53">
        <v>66.191667012800011</v>
      </c>
      <c r="H217" s="56">
        <f t="shared" si="33"/>
        <v>70.361742034606408</v>
      </c>
      <c r="I217" s="54">
        <f t="shared" si="32"/>
        <v>75.075978750925032</v>
      </c>
      <c r="J217" s="57">
        <f t="shared" si="30"/>
        <v>79.130081603474991</v>
      </c>
      <c r="K217" s="58">
        <f t="shared" si="29"/>
        <v>82.216154786010506</v>
      </c>
      <c r="L217" s="58">
        <f>K217*$L$3</f>
        <v>86.162530215739011</v>
      </c>
      <c r="M217" s="54">
        <f t="shared" si="34"/>
        <v>90.72914431717318</v>
      </c>
      <c r="N217" s="39">
        <f t="shared" si="36"/>
        <v>13.609371647575976</v>
      </c>
      <c r="O217" s="40">
        <f t="shared" si="35"/>
        <v>104.33851596474915</v>
      </c>
    </row>
    <row r="218" spans="2:19" s="59" customFormat="1" x14ac:dyDescent="0.3">
      <c r="B218" s="15"/>
      <c r="C218" s="15"/>
      <c r="D218" s="29"/>
      <c r="E218" s="15"/>
      <c r="F218" s="15"/>
      <c r="G218" s="53">
        <v>0</v>
      </c>
      <c r="H218" s="56">
        <f t="shared" si="33"/>
        <v>0</v>
      </c>
      <c r="I218" s="54">
        <f t="shared" si="32"/>
        <v>0</v>
      </c>
      <c r="J218" s="57">
        <f t="shared" si="30"/>
        <v>0</v>
      </c>
      <c r="K218" s="58">
        <f t="shared" si="29"/>
        <v>0</v>
      </c>
      <c r="L218" s="58"/>
      <c r="M218" s="54">
        <f t="shared" si="34"/>
        <v>0</v>
      </c>
      <c r="N218" s="39">
        <f t="shared" si="36"/>
        <v>0</v>
      </c>
      <c r="O218" s="40">
        <f t="shared" si="35"/>
        <v>0</v>
      </c>
      <c r="P218" s="1"/>
      <c r="R218" s="1"/>
      <c r="S218" s="1"/>
    </row>
    <row r="219" spans="2:19" s="59" customFormat="1" x14ac:dyDescent="0.3">
      <c r="B219" s="15"/>
      <c r="C219" s="15"/>
      <c r="D219" s="35" t="s">
        <v>167</v>
      </c>
      <c r="E219" s="15"/>
      <c r="F219" s="15"/>
      <c r="G219" s="53">
        <v>0</v>
      </c>
      <c r="H219" s="56">
        <f t="shared" si="33"/>
        <v>0</v>
      </c>
      <c r="I219" s="54">
        <f t="shared" si="32"/>
        <v>0</v>
      </c>
      <c r="J219" s="57">
        <f t="shared" si="30"/>
        <v>0</v>
      </c>
      <c r="K219" s="58">
        <f t="shared" si="29"/>
        <v>0</v>
      </c>
      <c r="L219" s="58"/>
      <c r="M219" s="54">
        <f t="shared" si="34"/>
        <v>0</v>
      </c>
      <c r="N219" s="39">
        <f t="shared" si="36"/>
        <v>0</v>
      </c>
      <c r="O219" s="40">
        <f t="shared" si="35"/>
        <v>0</v>
      </c>
      <c r="P219" s="1"/>
      <c r="R219" s="1"/>
      <c r="S219" s="1"/>
    </row>
    <row r="220" spans="2:19" s="59" customFormat="1" x14ac:dyDescent="0.3">
      <c r="B220" s="15"/>
      <c r="C220" s="15"/>
      <c r="D220" s="29"/>
      <c r="E220" s="15"/>
      <c r="F220" s="15"/>
      <c r="G220" s="53">
        <v>0</v>
      </c>
      <c r="H220" s="56">
        <f t="shared" si="33"/>
        <v>0</v>
      </c>
      <c r="I220" s="54">
        <f t="shared" si="32"/>
        <v>0</v>
      </c>
      <c r="J220" s="57">
        <f t="shared" si="30"/>
        <v>0</v>
      </c>
      <c r="K220" s="58">
        <f t="shared" si="29"/>
        <v>0</v>
      </c>
      <c r="L220" s="58"/>
      <c r="M220" s="54">
        <f t="shared" si="34"/>
        <v>0</v>
      </c>
      <c r="N220" s="39">
        <f t="shared" si="36"/>
        <v>0</v>
      </c>
      <c r="O220" s="40">
        <f t="shared" si="35"/>
        <v>0</v>
      </c>
      <c r="P220" s="1"/>
      <c r="R220" s="1"/>
      <c r="S220" s="1"/>
    </row>
    <row r="221" spans="2:19" s="59" customFormat="1" x14ac:dyDescent="0.3">
      <c r="B221" s="15"/>
      <c r="C221" s="15"/>
      <c r="D221" s="29"/>
      <c r="E221" s="15" t="s">
        <v>168</v>
      </c>
      <c r="F221" s="15"/>
      <c r="G221" s="53">
        <v>1013.3018824048002</v>
      </c>
      <c r="H221" s="56">
        <f t="shared" si="33"/>
        <v>1077.1399009963025</v>
      </c>
      <c r="I221" s="54">
        <f t="shared" si="32"/>
        <v>1149.3082743630546</v>
      </c>
      <c r="J221" s="57">
        <f t="shared" si="30"/>
        <v>1211.3709211786595</v>
      </c>
      <c r="K221" s="58">
        <f t="shared" si="29"/>
        <v>1258.6143871046272</v>
      </c>
      <c r="L221" s="58">
        <f>K221*$L$3</f>
        <v>1319.0278776856494</v>
      </c>
      <c r="M221" s="54">
        <f t="shared" si="34"/>
        <v>1388.9363552029888</v>
      </c>
      <c r="N221" s="39">
        <f t="shared" si="36"/>
        <v>208.34045328044832</v>
      </c>
      <c r="O221" s="40">
        <f t="shared" si="35"/>
        <v>1597.2768084834372</v>
      </c>
      <c r="P221" s="1"/>
      <c r="R221" s="1"/>
      <c r="S221" s="1"/>
    </row>
    <row r="222" spans="2:19" s="59" customFormat="1" x14ac:dyDescent="0.3">
      <c r="B222" s="15"/>
      <c r="C222" s="15"/>
      <c r="D222" s="29"/>
      <c r="E222" s="15" t="s">
        <v>169</v>
      </c>
      <c r="F222" s="15"/>
      <c r="G222" s="53">
        <v>697.68264240480016</v>
      </c>
      <c r="H222" s="56">
        <f t="shared" si="33"/>
        <v>741.6366488763025</v>
      </c>
      <c r="I222" s="54">
        <f t="shared" si="32"/>
        <v>791.32630435101476</v>
      </c>
      <c r="J222" s="57">
        <f t="shared" si="30"/>
        <v>834.05792478596959</v>
      </c>
      <c r="K222" s="58">
        <f t="shared" si="29"/>
        <v>866.5861838526223</v>
      </c>
      <c r="L222" s="58">
        <f>K222*$L$3</f>
        <v>908.1823206775482</v>
      </c>
      <c r="M222" s="54">
        <f t="shared" si="34"/>
        <v>956.31598367345816</v>
      </c>
      <c r="N222" s="39">
        <f t="shared" si="36"/>
        <v>143.44739755101872</v>
      </c>
      <c r="O222" s="40">
        <f t="shared" si="35"/>
        <v>1099.7633812244769</v>
      </c>
      <c r="P222" s="1"/>
      <c r="R222" s="1"/>
      <c r="S222" s="1"/>
    </row>
    <row r="223" spans="2:19" s="59" customFormat="1" x14ac:dyDescent="0.3">
      <c r="B223" s="15"/>
      <c r="C223" s="15"/>
      <c r="D223" s="29"/>
      <c r="E223" s="15" t="s">
        <v>170</v>
      </c>
      <c r="F223" s="15"/>
      <c r="G223" s="53">
        <v>55.372239465600003</v>
      </c>
      <c r="H223" s="56">
        <f t="shared" si="33"/>
        <v>58.860690551932798</v>
      </c>
      <c r="I223" s="54">
        <f t="shared" si="32"/>
        <v>62.804356818912289</v>
      </c>
      <c r="J223" s="57">
        <f t="shared" si="30"/>
        <v>66.195792087133555</v>
      </c>
      <c r="K223" s="58">
        <f t="shared" si="29"/>
        <v>68.777427978531762</v>
      </c>
      <c r="L223" s="58">
        <f>K223*$L$3</f>
        <v>72.078744521501292</v>
      </c>
      <c r="M223" s="54">
        <f t="shared" si="34"/>
        <v>75.898917981140855</v>
      </c>
      <c r="N223" s="39">
        <f t="shared" si="36"/>
        <v>11.384837697171127</v>
      </c>
      <c r="O223" s="40">
        <f t="shared" si="35"/>
        <v>87.283755678311977</v>
      </c>
      <c r="P223" s="1"/>
      <c r="R223" s="1"/>
      <c r="S223" s="1"/>
    </row>
    <row r="224" spans="2:19" s="59" customFormat="1" x14ac:dyDescent="0.3">
      <c r="B224" s="15"/>
      <c r="C224" s="15"/>
      <c r="D224" s="29"/>
      <c r="E224" s="15" t="s">
        <v>171</v>
      </c>
      <c r="F224" s="15"/>
      <c r="G224" s="53">
        <v>271.31892347360008</v>
      </c>
      <c r="H224" s="56">
        <f t="shared" si="33"/>
        <v>288.41201565243688</v>
      </c>
      <c r="I224" s="54">
        <f t="shared" si="32"/>
        <v>307.73562070115014</v>
      </c>
      <c r="J224" s="57">
        <f t="shared" si="30"/>
        <v>324.35334421901229</v>
      </c>
      <c r="K224" s="58">
        <f t="shared" si="29"/>
        <v>337.00312464355375</v>
      </c>
      <c r="L224" s="58">
        <f>K224*$L$3</f>
        <v>353.17927462644434</v>
      </c>
      <c r="M224" s="54">
        <f t="shared" si="34"/>
        <v>371.8977761816459</v>
      </c>
      <c r="N224" s="39">
        <f t="shared" si="36"/>
        <v>55.784666427246883</v>
      </c>
      <c r="O224" s="40">
        <f t="shared" si="35"/>
        <v>427.68244260889276</v>
      </c>
      <c r="P224" s="1"/>
      <c r="R224" s="1"/>
      <c r="S224" s="1"/>
    </row>
    <row r="225" spans="2:19" s="59" customFormat="1" x14ac:dyDescent="0.3">
      <c r="B225" s="15"/>
      <c r="C225" s="15"/>
      <c r="D225" s="29"/>
      <c r="E225" s="15"/>
      <c r="F225" s="15"/>
      <c r="G225" s="53">
        <v>0</v>
      </c>
      <c r="H225" s="56">
        <f t="shared" si="33"/>
        <v>0</v>
      </c>
      <c r="I225" s="54">
        <f t="shared" si="32"/>
        <v>0</v>
      </c>
      <c r="J225" s="57">
        <f t="shared" si="30"/>
        <v>0</v>
      </c>
      <c r="K225" s="58">
        <f t="shared" si="29"/>
        <v>0</v>
      </c>
      <c r="L225" s="58"/>
      <c r="M225" s="54">
        <f t="shared" si="34"/>
        <v>0</v>
      </c>
      <c r="N225" s="39">
        <f t="shared" si="36"/>
        <v>0</v>
      </c>
      <c r="O225" s="40">
        <f t="shared" si="35"/>
        <v>0</v>
      </c>
      <c r="P225" s="1"/>
      <c r="R225" s="1"/>
      <c r="S225" s="1"/>
    </row>
    <row r="226" spans="2:19" s="59" customFormat="1" x14ac:dyDescent="0.3">
      <c r="B226" s="15"/>
      <c r="C226" s="16" t="s">
        <v>172</v>
      </c>
      <c r="D226" s="29"/>
      <c r="E226" s="15"/>
      <c r="F226" s="15"/>
      <c r="G226" s="53">
        <v>0</v>
      </c>
      <c r="H226" s="56">
        <f t="shared" si="33"/>
        <v>0</v>
      </c>
      <c r="I226" s="54">
        <f t="shared" si="32"/>
        <v>0</v>
      </c>
      <c r="J226" s="57">
        <f t="shared" si="30"/>
        <v>0</v>
      </c>
      <c r="K226" s="58">
        <f t="shared" ref="K226:K244" si="37">J226*$K$3</f>
        <v>0</v>
      </c>
      <c r="L226" s="58"/>
      <c r="M226" s="54">
        <f t="shared" si="34"/>
        <v>0</v>
      </c>
      <c r="N226" s="39">
        <f t="shared" si="36"/>
        <v>0</v>
      </c>
      <c r="O226" s="40">
        <f t="shared" si="35"/>
        <v>0</v>
      </c>
      <c r="P226" s="1"/>
      <c r="R226" s="1"/>
      <c r="S226" s="1"/>
    </row>
    <row r="227" spans="2:19" s="59" customFormat="1" x14ac:dyDescent="0.3">
      <c r="B227" s="15"/>
      <c r="C227" s="16"/>
      <c r="D227" s="29"/>
      <c r="E227" s="15"/>
      <c r="F227" s="15"/>
      <c r="G227" s="53">
        <v>0</v>
      </c>
      <c r="H227" s="56">
        <f t="shared" si="33"/>
        <v>0</v>
      </c>
      <c r="I227" s="54">
        <f t="shared" si="32"/>
        <v>0</v>
      </c>
      <c r="J227" s="57">
        <f t="shared" ref="J227:J243" si="38">I227*$J$3</f>
        <v>0</v>
      </c>
      <c r="K227" s="58">
        <f t="shared" si="37"/>
        <v>0</v>
      </c>
      <c r="L227" s="58"/>
      <c r="M227" s="54">
        <f t="shared" si="34"/>
        <v>0</v>
      </c>
      <c r="N227" s="39">
        <f t="shared" si="36"/>
        <v>0</v>
      </c>
      <c r="O227" s="40">
        <f t="shared" si="35"/>
        <v>0</v>
      </c>
      <c r="P227" s="1"/>
      <c r="R227" s="1"/>
      <c r="S227" s="1"/>
    </row>
    <row r="228" spans="2:19" s="59" customFormat="1" x14ac:dyDescent="0.3">
      <c r="B228" s="15"/>
      <c r="C228" s="15"/>
      <c r="D228" s="35" t="s">
        <v>173</v>
      </c>
      <c r="E228" s="15"/>
      <c r="F228" s="15"/>
      <c r="G228" s="53">
        <v>0</v>
      </c>
      <c r="H228" s="56">
        <f t="shared" si="33"/>
        <v>0</v>
      </c>
      <c r="I228" s="54">
        <f t="shared" si="32"/>
        <v>0</v>
      </c>
      <c r="J228" s="57">
        <f t="shared" si="38"/>
        <v>0</v>
      </c>
      <c r="K228" s="58">
        <f t="shared" si="37"/>
        <v>0</v>
      </c>
      <c r="L228" s="58"/>
      <c r="M228" s="54">
        <f t="shared" si="34"/>
        <v>0</v>
      </c>
      <c r="N228" s="39">
        <f t="shared" si="36"/>
        <v>0</v>
      </c>
      <c r="O228" s="40">
        <f t="shared" si="35"/>
        <v>0</v>
      </c>
      <c r="P228" s="1"/>
      <c r="R228" s="1"/>
      <c r="S228" s="1"/>
    </row>
    <row r="229" spans="2:19" s="59" customFormat="1" x14ac:dyDescent="0.3">
      <c r="B229" s="15"/>
      <c r="C229" s="15"/>
      <c r="D229" s="17"/>
      <c r="E229" s="15" t="s">
        <v>174</v>
      </c>
      <c r="F229" s="15"/>
      <c r="G229" s="53">
        <v>30.753938745600006</v>
      </c>
      <c r="H229" s="56">
        <f t="shared" si="33"/>
        <v>32.691436886572802</v>
      </c>
      <c r="I229" s="54">
        <f>H229*6.07</f>
        <v>198.43702190149691</v>
      </c>
      <c r="J229" s="57">
        <f t="shared" si="38"/>
        <v>209.15262108417775</v>
      </c>
      <c r="K229" s="58">
        <f t="shared" si="37"/>
        <v>217.30957330646066</v>
      </c>
      <c r="L229" s="58">
        <f>K229*$L$3</f>
        <v>227.74043282517079</v>
      </c>
      <c r="M229" s="54">
        <f t="shared" si="34"/>
        <v>239.81067576490483</v>
      </c>
      <c r="N229" s="39">
        <f t="shared" si="36"/>
        <v>35.971601364735726</v>
      </c>
      <c r="O229" s="40">
        <f t="shared" si="35"/>
        <v>275.78227712964053</v>
      </c>
      <c r="P229" s="6"/>
      <c r="R229" s="1"/>
      <c r="S229" s="1"/>
    </row>
    <row r="230" spans="2:19" s="59" customFormat="1" x14ac:dyDescent="0.3">
      <c r="B230" s="15"/>
      <c r="C230" s="15"/>
      <c r="D230" s="17"/>
      <c r="E230" s="15" t="s">
        <v>175</v>
      </c>
      <c r="F230" s="15"/>
      <c r="G230" s="53">
        <v>30.753938745600006</v>
      </c>
      <c r="H230" s="56">
        <f t="shared" si="33"/>
        <v>32.691436886572802</v>
      </c>
      <c r="I230" s="54">
        <f>H230*6.07</f>
        <v>198.43702190149691</v>
      </c>
      <c r="J230" s="57">
        <f t="shared" si="38"/>
        <v>209.15262108417775</v>
      </c>
      <c r="K230" s="58">
        <f t="shared" si="37"/>
        <v>217.30957330646066</v>
      </c>
      <c r="L230" s="58">
        <f>K230*$L$3</f>
        <v>227.74043282517079</v>
      </c>
      <c r="M230" s="54">
        <f t="shared" si="34"/>
        <v>239.81067576490483</v>
      </c>
      <c r="N230" s="39">
        <f t="shared" si="36"/>
        <v>35.971601364735726</v>
      </c>
      <c r="O230" s="40">
        <f t="shared" si="35"/>
        <v>275.78227712964053</v>
      </c>
      <c r="P230" s="1"/>
      <c r="R230" s="1"/>
      <c r="S230" s="1"/>
    </row>
    <row r="231" spans="2:19" s="59" customFormat="1" x14ac:dyDescent="0.3">
      <c r="B231" s="15"/>
      <c r="C231" s="15"/>
      <c r="D231" s="17"/>
      <c r="E231" s="15"/>
      <c r="F231" s="15"/>
      <c r="G231" s="53">
        <v>0</v>
      </c>
      <c r="H231" s="56">
        <f t="shared" si="33"/>
        <v>0</v>
      </c>
      <c r="I231" s="54">
        <f t="shared" si="32"/>
        <v>0</v>
      </c>
      <c r="J231" s="57">
        <f t="shared" si="38"/>
        <v>0</v>
      </c>
      <c r="K231" s="58">
        <f t="shared" si="37"/>
        <v>0</v>
      </c>
      <c r="L231" s="58"/>
      <c r="M231" s="54">
        <f t="shared" si="34"/>
        <v>0</v>
      </c>
      <c r="N231" s="39">
        <f t="shared" si="36"/>
        <v>0</v>
      </c>
      <c r="O231" s="40">
        <f t="shared" si="35"/>
        <v>0</v>
      </c>
      <c r="P231" s="1"/>
      <c r="R231" s="1"/>
      <c r="S231" s="1"/>
    </row>
    <row r="232" spans="2:19" s="59" customFormat="1" x14ac:dyDescent="0.3">
      <c r="B232" s="15"/>
      <c r="C232" s="15"/>
      <c r="D232" s="35" t="s">
        <v>176</v>
      </c>
      <c r="E232" s="15"/>
      <c r="F232" s="15"/>
      <c r="G232" s="53">
        <v>0</v>
      </c>
      <c r="H232" s="56">
        <f t="shared" si="33"/>
        <v>0</v>
      </c>
      <c r="I232" s="54">
        <f t="shared" si="32"/>
        <v>0</v>
      </c>
      <c r="J232" s="57">
        <f t="shared" si="38"/>
        <v>0</v>
      </c>
      <c r="K232" s="58">
        <f t="shared" si="37"/>
        <v>0</v>
      </c>
      <c r="L232" s="58"/>
      <c r="M232" s="54">
        <f t="shared" si="34"/>
        <v>0</v>
      </c>
      <c r="N232" s="39">
        <f t="shared" si="36"/>
        <v>0</v>
      </c>
      <c r="O232" s="40">
        <f t="shared" si="35"/>
        <v>0</v>
      </c>
      <c r="P232" s="1"/>
      <c r="R232" s="1"/>
      <c r="S232" s="1"/>
    </row>
    <row r="233" spans="2:19" s="59" customFormat="1" x14ac:dyDescent="0.3">
      <c r="B233" s="15"/>
      <c r="C233" s="15"/>
      <c r="D233" s="29"/>
      <c r="E233" s="15" t="s">
        <v>177</v>
      </c>
      <c r="F233" s="15"/>
      <c r="G233" s="53">
        <v>17.321183891200004</v>
      </c>
      <c r="H233" s="56">
        <f t="shared" si="33"/>
        <v>18.412418476345604</v>
      </c>
      <c r="I233" s="54">
        <f>H233*1.57</f>
        <v>28.907497007862599</v>
      </c>
      <c r="J233" s="57">
        <f t="shared" si="38"/>
        <v>30.468501846287179</v>
      </c>
      <c r="K233" s="58">
        <f t="shared" si="37"/>
        <v>31.656773418292378</v>
      </c>
      <c r="L233" s="58">
        <f>K233*$L$3</f>
        <v>33.176298542370411</v>
      </c>
      <c r="M233" s="54">
        <f t="shared" si="34"/>
        <v>34.934642365116041</v>
      </c>
      <c r="N233" s="39">
        <f t="shared" si="36"/>
        <v>5.2401963547674058</v>
      </c>
      <c r="O233" s="40">
        <f t="shared" si="35"/>
        <v>40.174838719883446</v>
      </c>
      <c r="P233" s="6"/>
      <c r="R233" s="1"/>
      <c r="S233" s="1"/>
    </row>
    <row r="234" spans="2:19" s="59" customFormat="1" x14ac:dyDescent="0.3">
      <c r="B234" s="15"/>
      <c r="C234" s="15"/>
      <c r="D234" s="29"/>
      <c r="E234" s="15" t="s">
        <v>175</v>
      </c>
      <c r="F234" s="15"/>
      <c r="G234" s="53">
        <v>17.321183891200004</v>
      </c>
      <c r="H234" s="56">
        <f t="shared" si="33"/>
        <v>18.412418476345604</v>
      </c>
      <c r="I234" s="54">
        <f>H234*1.57</f>
        <v>28.907497007862599</v>
      </c>
      <c r="J234" s="57">
        <f t="shared" si="38"/>
        <v>30.468501846287179</v>
      </c>
      <c r="K234" s="58">
        <f t="shared" si="37"/>
        <v>31.656773418292378</v>
      </c>
      <c r="L234" s="58">
        <f>K234*$L$3</f>
        <v>33.176298542370411</v>
      </c>
      <c r="M234" s="54">
        <f t="shared" si="34"/>
        <v>34.934642365116041</v>
      </c>
      <c r="N234" s="39">
        <f t="shared" si="36"/>
        <v>5.2401963547674058</v>
      </c>
      <c r="O234" s="40">
        <f t="shared" si="35"/>
        <v>40.174838719883446</v>
      </c>
      <c r="P234" s="6"/>
      <c r="R234" s="1"/>
      <c r="S234" s="1"/>
    </row>
    <row r="235" spans="2:19" s="59" customFormat="1" x14ac:dyDescent="0.3">
      <c r="B235" s="15"/>
      <c r="C235" s="15"/>
      <c r="D235" s="29"/>
      <c r="E235" s="15"/>
      <c r="F235" s="15"/>
      <c r="G235" s="53">
        <v>0</v>
      </c>
      <c r="H235" s="56">
        <f t="shared" si="33"/>
        <v>0</v>
      </c>
      <c r="I235" s="54">
        <f t="shared" si="32"/>
        <v>0</v>
      </c>
      <c r="J235" s="57">
        <f t="shared" si="38"/>
        <v>0</v>
      </c>
      <c r="K235" s="58">
        <f t="shared" si="37"/>
        <v>0</v>
      </c>
      <c r="L235" s="58"/>
      <c r="M235" s="54">
        <f t="shared" si="34"/>
        <v>0</v>
      </c>
      <c r="N235" s="39">
        <f t="shared" si="36"/>
        <v>0</v>
      </c>
      <c r="O235" s="40">
        <f t="shared" si="35"/>
        <v>0</v>
      </c>
      <c r="P235" s="6"/>
      <c r="R235" s="1"/>
      <c r="S235" s="1"/>
    </row>
    <row r="236" spans="2:19" s="59" customFormat="1" x14ac:dyDescent="0.3">
      <c r="B236" s="15"/>
      <c r="C236" s="15"/>
      <c r="D236" s="29"/>
      <c r="E236" s="15" t="s">
        <v>178</v>
      </c>
      <c r="F236" s="15"/>
      <c r="G236" s="53">
        <v>21.790352329600008</v>
      </c>
      <c r="H236" s="56">
        <f t="shared" si="33"/>
        <v>23.163144526364807</v>
      </c>
      <c r="I236" s="54">
        <f>H236*2.07</f>
        <v>47.947709169575148</v>
      </c>
      <c r="J236" s="57">
        <f t="shared" si="38"/>
        <v>50.536885464732208</v>
      </c>
      <c r="K236" s="58">
        <f t="shared" si="37"/>
        <v>52.507823997856761</v>
      </c>
      <c r="L236" s="58">
        <f>K236*$L$3</f>
        <v>55.028199549753886</v>
      </c>
      <c r="M236" s="54">
        <f t="shared" si="34"/>
        <v>57.944694125890841</v>
      </c>
      <c r="N236" s="39">
        <f t="shared" si="36"/>
        <v>8.6917041188836262</v>
      </c>
      <c r="O236" s="40">
        <f t="shared" si="35"/>
        <v>66.636398244774469</v>
      </c>
      <c r="P236" s="6"/>
      <c r="R236" s="1"/>
      <c r="S236" s="1"/>
    </row>
    <row r="237" spans="2:19" s="59" customFormat="1" x14ac:dyDescent="0.3">
      <c r="B237" s="15"/>
      <c r="C237" s="15"/>
      <c r="D237" s="29"/>
      <c r="E237" s="15" t="s">
        <v>175</v>
      </c>
      <c r="F237" s="15"/>
      <c r="G237" s="53">
        <v>21.790352329600008</v>
      </c>
      <c r="H237" s="56">
        <f t="shared" si="33"/>
        <v>23.163144526364807</v>
      </c>
      <c r="I237" s="54">
        <f>H237*2.07</f>
        <v>47.947709169575148</v>
      </c>
      <c r="J237" s="57">
        <f t="shared" si="38"/>
        <v>50.536885464732208</v>
      </c>
      <c r="K237" s="58">
        <f t="shared" si="37"/>
        <v>52.507823997856761</v>
      </c>
      <c r="L237" s="58">
        <f>K237*$L$3</f>
        <v>55.028199549753886</v>
      </c>
      <c r="M237" s="54">
        <f t="shared" si="34"/>
        <v>57.944694125890841</v>
      </c>
      <c r="N237" s="39">
        <f t="shared" si="36"/>
        <v>8.6917041188836262</v>
      </c>
      <c r="O237" s="40">
        <f t="shared" si="35"/>
        <v>66.636398244774469</v>
      </c>
      <c r="P237" s="6"/>
      <c r="R237" s="1"/>
      <c r="S237" s="1"/>
    </row>
    <row r="238" spans="2:19" s="59" customFormat="1" x14ac:dyDescent="0.3">
      <c r="B238" s="15"/>
      <c r="C238" s="15"/>
      <c r="D238" s="29"/>
      <c r="E238" s="15"/>
      <c r="F238" s="15"/>
      <c r="G238" s="53">
        <v>0</v>
      </c>
      <c r="H238" s="56">
        <f t="shared" si="33"/>
        <v>0</v>
      </c>
      <c r="I238" s="54">
        <f t="shared" si="32"/>
        <v>0</v>
      </c>
      <c r="J238" s="57">
        <f t="shared" si="38"/>
        <v>0</v>
      </c>
      <c r="K238" s="58">
        <f t="shared" si="37"/>
        <v>0</v>
      </c>
      <c r="L238" s="58"/>
      <c r="M238" s="54">
        <f t="shared" si="34"/>
        <v>0</v>
      </c>
      <c r="N238" s="39">
        <f t="shared" si="36"/>
        <v>0</v>
      </c>
      <c r="O238" s="40">
        <f t="shared" si="35"/>
        <v>0</v>
      </c>
      <c r="P238" s="1"/>
      <c r="R238" s="1"/>
      <c r="S238" s="1"/>
    </row>
    <row r="239" spans="2:19" s="59" customFormat="1" x14ac:dyDescent="0.3">
      <c r="B239" s="15"/>
      <c r="C239" s="15"/>
      <c r="D239" s="35" t="s">
        <v>179</v>
      </c>
      <c r="E239" s="15"/>
      <c r="F239" s="15"/>
      <c r="G239" s="53">
        <v>0</v>
      </c>
      <c r="H239" s="56">
        <f t="shared" si="33"/>
        <v>0</v>
      </c>
      <c r="I239" s="54">
        <f t="shared" si="32"/>
        <v>0</v>
      </c>
      <c r="J239" s="57">
        <f t="shared" si="38"/>
        <v>0</v>
      </c>
      <c r="K239" s="58">
        <f t="shared" si="37"/>
        <v>0</v>
      </c>
      <c r="L239" s="58"/>
      <c r="M239" s="54">
        <f t="shared" si="34"/>
        <v>0</v>
      </c>
      <c r="N239" s="39">
        <f t="shared" si="36"/>
        <v>0</v>
      </c>
      <c r="O239" s="40">
        <f t="shared" si="35"/>
        <v>0</v>
      </c>
      <c r="P239" s="1"/>
      <c r="R239" s="1"/>
      <c r="S239" s="1"/>
    </row>
    <row r="240" spans="2:19" s="59" customFormat="1" x14ac:dyDescent="0.3">
      <c r="B240" s="15"/>
      <c r="C240" s="15"/>
      <c r="D240" s="29"/>
      <c r="E240" s="15"/>
      <c r="F240" s="15"/>
      <c r="G240" s="53">
        <v>0</v>
      </c>
      <c r="H240" s="56">
        <f t="shared" si="33"/>
        <v>0</v>
      </c>
      <c r="I240" s="54">
        <f t="shared" si="32"/>
        <v>0</v>
      </c>
      <c r="J240" s="57">
        <f t="shared" si="38"/>
        <v>0</v>
      </c>
      <c r="K240" s="58">
        <f t="shared" si="37"/>
        <v>0</v>
      </c>
      <c r="L240" s="58"/>
      <c r="M240" s="54">
        <f t="shared" si="34"/>
        <v>0</v>
      </c>
      <c r="N240" s="39">
        <f t="shared" si="36"/>
        <v>0</v>
      </c>
      <c r="O240" s="40">
        <f t="shared" si="35"/>
        <v>0</v>
      </c>
      <c r="P240" s="1"/>
      <c r="R240" s="1"/>
      <c r="S240" s="1"/>
    </row>
    <row r="241" spans="2:19" s="59" customFormat="1" x14ac:dyDescent="0.3">
      <c r="B241" s="15"/>
      <c r="C241" s="15"/>
      <c r="D241" s="29"/>
      <c r="E241" s="15" t="s">
        <v>180</v>
      </c>
      <c r="F241" s="15"/>
      <c r="G241" s="53">
        <v>8.660591945600002</v>
      </c>
      <c r="H241" s="56">
        <f t="shared" si="33"/>
        <v>9.2062092381728018</v>
      </c>
      <c r="I241" s="54">
        <f>H241*$H$3</f>
        <v>9.8230252571303787</v>
      </c>
      <c r="J241" s="57">
        <v>30.47</v>
      </c>
      <c r="K241" s="58">
        <f t="shared" si="37"/>
        <v>31.658329999999996</v>
      </c>
      <c r="L241" s="58">
        <f>K241*$L$3</f>
        <v>33.177929839999997</v>
      </c>
      <c r="M241" s="54">
        <f t="shared" si="34"/>
        <v>34.936360121519996</v>
      </c>
      <c r="N241" s="39">
        <f t="shared" si="36"/>
        <v>5.2404540182279993</v>
      </c>
      <c r="O241" s="40">
        <f>M241+N241</f>
        <v>40.176814139747997</v>
      </c>
      <c r="P241" s="1"/>
      <c r="R241" s="1"/>
      <c r="S241" s="1"/>
    </row>
    <row r="242" spans="2:19" s="59" customFormat="1" x14ac:dyDescent="0.3">
      <c r="B242" s="15"/>
      <c r="C242" s="15"/>
      <c r="D242" s="29"/>
      <c r="E242" s="15"/>
      <c r="F242" s="15"/>
      <c r="G242" s="53">
        <v>0</v>
      </c>
      <c r="H242" s="56">
        <f t="shared" si="33"/>
        <v>0</v>
      </c>
      <c r="I242" s="54">
        <f>H242*$H$3</f>
        <v>0</v>
      </c>
      <c r="J242" s="57">
        <f t="shared" si="38"/>
        <v>0</v>
      </c>
      <c r="K242" s="58">
        <f t="shared" si="37"/>
        <v>0</v>
      </c>
      <c r="L242" s="58"/>
      <c r="M242" s="54">
        <f t="shared" si="34"/>
        <v>0</v>
      </c>
      <c r="N242" s="39">
        <f t="shared" si="36"/>
        <v>0</v>
      </c>
      <c r="O242" s="40">
        <f t="shared" si="35"/>
        <v>0</v>
      </c>
      <c r="P242" s="1"/>
      <c r="R242" s="1"/>
      <c r="S242" s="1"/>
    </row>
    <row r="243" spans="2:19" s="59" customFormat="1" x14ac:dyDescent="0.3">
      <c r="B243" s="15"/>
      <c r="C243" s="15"/>
      <c r="D243" s="89" t="s">
        <v>181</v>
      </c>
      <c r="E243" s="15"/>
      <c r="F243" s="15"/>
      <c r="G243" s="53">
        <v>0</v>
      </c>
      <c r="H243" s="56">
        <f t="shared" si="33"/>
        <v>0</v>
      </c>
      <c r="I243" s="54">
        <f>H243*$H$3</f>
        <v>0</v>
      </c>
      <c r="J243" s="57">
        <f t="shared" si="38"/>
        <v>0</v>
      </c>
      <c r="K243" s="58">
        <f t="shared" si="37"/>
        <v>0</v>
      </c>
      <c r="L243" s="58">
        <v>0</v>
      </c>
      <c r="M243" s="54">
        <f t="shared" si="34"/>
        <v>0</v>
      </c>
      <c r="N243" s="39">
        <f t="shared" si="36"/>
        <v>0</v>
      </c>
      <c r="O243" s="40">
        <f t="shared" si="35"/>
        <v>0</v>
      </c>
      <c r="P243" s="1"/>
      <c r="R243" s="1"/>
      <c r="S243" s="1"/>
    </row>
    <row r="244" spans="2:19" s="59" customFormat="1" x14ac:dyDescent="0.3">
      <c r="B244" s="15"/>
      <c r="C244" s="15"/>
      <c r="D244" s="29"/>
      <c r="E244" s="15" t="s">
        <v>182</v>
      </c>
      <c r="F244" s="15"/>
      <c r="G244" s="53">
        <v>409.74952213760008</v>
      </c>
      <c r="H244" s="56">
        <f t="shared" si="33"/>
        <v>435.56374203226886</v>
      </c>
      <c r="I244" s="54">
        <v>500</v>
      </c>
      <c r="J244" s="57">
        <v>575</v>
      </c>
      <c r="K244" s="58">
        <f t="shared" si="37"/>
        <v>597.42499999999995</v>
      </c>
      <c r="L244" s="58">
        <v>1304</v>
      </c>
      <c r="M244" s="54">
        <f t="shared" si="34"/>
        <v>1373.1119999999999</v>
      </c>
      <c r="N244" s="39">
        <f t="shared" si="36"/>
        <v>205.96679999999998</v>
      </c>
      <c r="O244" s="40">
        <f t="shared" si="35"/>
        <v>1579.0787999999998</v>
      </c>
      <c r="P244" s="1"/>
      <c r="R244" s="1"/>
      <c r="S244" s="1"/>
    </row>
    <row r="245" spans="2:19" s="59" customFormat="1" x14ac:dyDescent="0.3">
      <c r="B245" s="1"/>
      <c r="C245" s="1"/>
      <c r="D245" s="14"/>
      <c r="E245" s="1"/>
      <c r="F245" s="4"/>
      <c r="G245" s="5"/>
      <c r="H245" s="5"/>
      <c r="I245" s="6"/>
      <c r="J245" s="6"/>
      <c r="K245" s="6"/>
      <c r="L245" s="6"/>
      <c r="M245" s="6"/>
      <c r="N245" s="6"/>
      <c r="O245" s="1"/>
      <c r="P245" s="1"/>
      <c r="R245" s="1"/>
      <c r="S245" s="1"/>
    </row>
    <row r="246" spans="2:19" s="59" customFormat="1" x14ac:dyDescent="0.3">
      <c r="B246" s="1"/>
      <c r="C246" s="1"/>
      <c r="D246" s="90" t="s">
        <v>183</v>
      </c>
      <c r="E246" s="1"/>
      <c r="F246" s="4"/>
      <c r="G246" s="5"/>
      <c r="H246" s="5"/>
      <c r="I246" s="6"/>
      <c r="J246" s="6"/>
      <c r="K246" s="6"/>
      <c r="L246" s="6"/>
      <c r="M246" s="6"/>
      <c r="N246" s="6"/>
      <c r="O246" s="1"/>
      <c r="P246" s="1"/>
      <c r="R246" s="1"/>
      <c r="S246" s="1"/>
    </row>
    <row r="247" spans="2:19" s="59" customFormat="1" x14ac:dyDescent="0.3">
      <c r="B247" s="1"/>
      <c r="C247" s="1"/>
      <c r="D247" s="14"/>
      <c r="E247" s="1"/>
      <c r="F247" s="4"/>
      <c r="G247" s="5"/>
      <c r="H247" s="5"/>
      <c r="I247" s="6"/>
      <c r="J247" s="6"/>
      <c r="K247" s="6"/>
      <c r="L247" s="6"/>
      <c r="M247" s="6"/>
      <c r="N247" s="6"/>
      <c r="O247" s="1"/>
      <c r="P247" s="1"/>
      <c r="R247" s="1"/>
      <c r="S247" s="1"/>
    </row>
    <row r="248" spans="2:19" s="59" customFormat="1" ht="15" customHeight="1" x14ac:dyDescent="0.3">
      <c r="B248" s="1"/>
      <c r="C248" s="1"/>
      <c r="D248" s="91" t="s">
        <v>184</v>
      </c>
      <c r="E248" s="92" t="s">
        <v>185</v>
      </c>
      <c r="F248" s="93" t="s">
        <v>186</v>
      </c>
      <c r="G248" s="31"/>
      <c r="H248" s="31"/>
      <c r="I248" s="33"/>
      <c r="J248" s="33"/>
      <c r="K248" s="33"/>
      <c r="L248" s="33"/>
      <c r="M248" s="33"/>
      <c r="N248" s="33"/>
      <c r="O248" s="93" t="s">
        <v>297</v>
      </c>
      <c r="P248" s="1"/>
      <c r="R248" s="1"/>
      <c r="S248" s="1"/>
    </row>
    <row r="249" spans="2:19" s="59" customFormat="1" ht="26.4" x14ac:dyDescent="0.3">
      <c r="B249" s="1"/>
      <c r="C249" s="1"/>
      <c r="D249" s="94"/>
      <c r="E249" s="92" t="s">
        <v>187</v>
      </c>
      <c r="F249" s="95"/>
      <c r="G249" s="31"/>
      <c r="H249" s="31"/>
      <c r="I249" s="33"/>
      <c r="J249" s="33"/>
      <c r="K249" s="33"/>
      <c r="L249" s="33"/>
      <c r="M249" s="33"/>
      <c r="N249" s="33"/>
      <c r="O249" s="95"/>
      <c r="P249" s="1"/>
      <c r="R249" s="1"/>
      <c r="S249" s="1"/>
    </row>
    <row r="250" spans="2:19" ht="26.4" x14ac:dyDescent="0.3">
      <c r="D250" s="96"/>
      <c r="E250" s="92" t="s">
        <v>188</v>
      </c>
      <c r="F250" s="97"/>
      <c r="G250" s="31"/>
      <c r="H250" s="31"/>
      <c r="I250" s="33"/>
      <c r="J250" s="33"/>
      <c r="K250" s="33"/>
      <c r="L250" s="33"/>
      <c r="M250" s="33"/>
      <c r="N250" s="33"/>
      <c r="O250" s="97"/>
    </row>
    <row r="251" spans="2:19" x14ac:dyDescent="0.3">
      <c r="D251" s="29"/>
      <c r="E251" s="15"/>
      <c r="F251" s="30"/>
      <c r="G251" s="31"/>
      <c r="H251" s="31"/>
      <c r="I251" s="33"/>
      <c r="J251" s="33"/>
      <c r="K251" s="33"/>
      <c r="L251" s="33"/>
      <c r="M251" s="33"/>
      <c r="N251" s="33"/>
      <c r="O251" s="30"/>
    </row>
    <row r="252" spans="2:19" x14ac:dyDescent="0.3">
      <c r="D252" s="98">
        <v>30</v>
      </c>
      <c r="E252" s="99" t="s">
        <v>189</v>
      </c>
      <c r="F252" s="100"/>
      <c r="G252" s="31"/>
      <c r="H252" s="31"/>
      <c r="I252" s="33"/>
      <c r="J252" s="33"/>
      <c r="K252" s="33"/>
      <c r="L252" s="33"/>
      <c r="M252" s="33"/>
      <c r="N252" s="33"/>
      <c r="O252" s="101"/>
    </row>
    <row r="253" spans="2:19" ht="52.8" x14ac:dyDescent="0.3">
      <c r="D253" s="98" t="s">
        <v>190</v>
      </c>
      <c r="E253" s="101" t="s">
        <v>191</v>
      </c>
      <c r="F253" s="101" t="s">
        <v>191</v>
      </c>
      <c r="G253" s="31"/>
      <c r="H253" s="31"/>
      <c r="I253" s="102">
        <v>5555.2086956521744</v>
      </c>
      <c r="J253" s="57">
        <f>I253*$J$3</f>
        <v>5855.1899652173925</v>
      </c>
      <c r="K253" s="57">
        <f>J253*$K$3</f>
        <v>6083.5423738608706</v>
      </c>
      <c r="L253" s="58">
        <f>K253*$L$3</f>
        <v>6375.5524078061926</v>
      </c>
      <c r="M253" s="58">
        <f>L253*$M$3</f>
        <v>6713.4566854199202</v>
      </c>
      <c r="N253" s="103">
        <f>M253*0.15</f>
        <v>1007.018502812988</v>
      </c>
      <c r="O253" s="104">
        <f>M253+N253</f>
        <v>7720.4751882329083</v>
      </c>
      <c r="P253" s="65"/>
    </row>
    <row r="254" spans="2:19" s="105" customFormat="1" ht="92.4" x14ac:dyDescent="0.3">
      <c r="D254" s="98" t="s">
        <v>192</v>
      </c>
      <c r="E254" s="106" t="s">
        <v>193</v>
      </c>
      <c r="F254" s="106" t="s">
        <v>193</v>
      </c>
      <c r="G254" s="107"/>
      <c r="H254" s="107"/>
      <c r="I254" s="102">
        <v>603.20000000000005</v>
      </c>
      <c r="J254" s="57">
        <f t="shared" ref="J254:J287" si="39">I254*$J$3</f>
        <v>635.77280000000007</v>
      </c>
      <c r="K254" s="57">
        <f t="shared" ref="K254:K287" si="40">J254*$K$3</f>
        <v>660.56793920000007</v>
      </c>
      <c r="L254" s="58">
        <f>K254*$L$3</f>
        <v>692.27520028160006</v>
      </c>
      <c r="M254" s="58">
        <f t="shared" ref="M254:M287" si="41">L254*$M$3</f>
        <v>728.96578589652484</v>
      </c>
      <c r="N254" s="103">
        <f t="shared" ref="N254:N287" si="42">M254*0.15</f>
        <v>109.34486788447872</v>
      </c>
      <c r="O254" s="104">
        <f t="shared" ref="O254:O264" si="43">M254+N254</f>
        <v>838.31065378100357</v>
      </c>
      <c r="Q254" s="59"/>
      <c r="R254" s="1"/>
      <c r="S254" s="1"/>
    </row>
    <row r="255" spans="2:19" ht="39.6" x14ac:dyDescent="0.3">
      <c r="D255" s="98">
        <v>31</v>
      </c>
      <c r="E255" s="101" t="s">
        <v>194</v>
      </c>
      <c r="F255" s="101" t="s">
        <v>195</v>
      </c>
      <c r="G255" s="31"/>
      <c r="H255" s="31"/>
      <c r="I255" s="102">
        <v>1460.8695652173913</v>
      </c>
      <c r="J255" s="57">
        <f t="shared" si="39"/>
        <v>1539.7565217391304</v>
      </c>
      <c r="K255" s="57">
        <f t="shared" si="40"/>
        <v>1599.8070260869565</v>
      </c>
      <c r="L255" s="58">
        <f>K255*$L$3</f>
        <v>1676.5977633391306</v>
      </c>
      <c r="M255" s="58">
        <f t="shared" si="41"/>
        <v>1765.4574447961043</v>
      </c>
      <c r="N255" s="103">
        <f t="shared" si="42"/>
        <v>264.81861671941562</v>
      </c>
      <c r="O255" s="104">
        <f t="shared" si="43"/>
        <v>2030.2760615155198</v>
      </c>
    </row>
    <row r="256" spans="2:19" ht="26.4" x14ac:dyDescent="0.3">
      <c r="D256" s="98">
        <v>32</v>
      </c>
      <c r="E256" s="101" t="s">
        <v>196</v>
      </c>
      <c r="F256" s="101"/>
      <c r="G256" s="31"/>
      <c r="H256" s="31"/>
      <c r="I256" s="102">
        <v>535.6521739130435</v>
      </c>
      <c r="J256" s="57">
        <f t="shared" si="39"/>
        <v>564.57739130434788</v>
      </c>
      <c r="K256" s="57">
        <f>J256*$K$3</f>
        <v>586.59590956521743</v>
      </c>
      <c r="L256" s="58">
        <f>K256*$L$3</f>
        <v>614.75251322434792</v>
      </c>
      <c r="M256" s="58">
        <f t="shared" si="41"/>
        <v>647.33439642523831</v>
      </c>
      <c r="N256" s="103">
        <f t="shared" si="42"/>
        <v>97.100159463785744</v>
      </c>
      <c r="O256" s="104">
        <f t="shared" si="43"/>
        <v>744.43455588902407</v>
      </c>
    </row>
    <row r="257" spans="4:19" ht="66" x14ac:dyDescent="0.3">
      <c r="D257" s="98">
        <v>33</v>
      </c>
      <c r="E257" s="101" t="s">
        <v>197</v>
      </c>
      <c r="F257" s="101" t="s">
        <v>198</v>
      </c>
      <c r="G257" s="31"/>
      <c r="H257" s="31"/>
      <c r="I257" s="102">
        <v>5555.2086956521744</v>
      </c>
      <c r="J257" s="57">
        <f t="shared" si="39"/>
        <v>5855.1899652173925</v>
      </c>
      <c r="K257" s="57">
        <f t="shared" si="40"/>
        <v>6083.5423738608706</v>
      </c>
      <c r="L257" s="58">
        <f>K257*$L$3</f>
        <v>6375.5524078061926</v>
      </c>
      <c r="M257" s="58">
        <f t="shared" si="41"/>
        <v>6713.4566854199202</v>
      </c>
      <c r="N257" s="103">
        <f t="shared" si="42"/>
        <v>1007.018502812988</v>
      </c>
      <c r="O257" s="104">
        <f t="shared" si="43"/>
        <v>7720.4751882329083</v>
      </c>
      <c r="Q257" s="108"/>
      <c r="R257" s="105"/>
      <c r="S257" s="105"/>
    </row>
    <row r="258" spans="4:19" x14ac:dyDescent="0.3">
      <c r="D258" s="98">
        <v>34</v>
      </c>
      <c r="E258" s="99" t="s">
        <v>199</v>
      </c>
      <c r="F258" s="100"/>
      <c r="G258" s="31"/>
      <c r="H258" s="31"/>
      <c r="I258" s="102">
        <v>0</v>
      </c>
      <c r="J258" s="57">
        <f t="shared" si="39"/>
        <v>0</v>
      </c>
      <c r="K258" s="57">
        <f>J258*$K$3</f>
        <v>0</v>
      </c>
      <c r="L258" s="57"/>
      <c r="M258" s="58">
        <f t="shared" si="41"/>
        <v>0</v>
      </c>
      <c r="N258" s="109">
        <f>K258*0.15</f>
        <v>0</v>
      </c>
      <c r="O258" s="104">
        <f t="shared" si="43"/>
        <v>0</v>
      </c>
    </row>
    <row r="259" spans="4:19" ht="39.6" x14ac:dyDescent="0.3">
      <c r="D259" s="98" t="s">
        <v>200</v>
      </c>
      <c r="E259" s="101" t="s">
        <v>201</v>
      </c>
      <c r="F259" s="101" t="s">
        <v>202</v>
      </c>
      <c r="G259" s="31"/>
      <c r="H259" s="31"/>
      <c r="I259" s="102">
        <v>681.73913043478262</v>
      </c>
      <c r="J259" s="57">
        <f t="shared" si="39"/>
        <v>718.55304347826097</v>
      </c>
      <c r="K259" s="57">
        <f t="shared" si="40"/>
        <v>746.57661217391308</v>
      </c>
      <c r="L259" s="58">
        <f t="shared" ref="L259:L264" si="44">K259*$L$3</f>
        <v>782.41228955826091</v>
      </c>
      <c r="M259" s="58">
        <f t="shared" si="41"/>
        <v>823.88014090484864</v>
      </c>
      <c r="N259" s="103">
        <f t="shared" si="42"/>
        <v>123.58202113572729</v>
      </c>
      <c r="O259" s="104">
        <f t="shared" si="43"/>
        <v>947.46216204057589</v>
      </c>
    </row>
    <row r="260" spans="4:19" ht="39.6" x14ac:dyDescent="0.3">
      <c r="D260" s="98" t="s">
        <v>203</v>
      </c>
      <c r="E260" s="101" t="s">
        <v>204</v>
      </c>
      <c r="F260" s="101" t="s">
        <v>205</v>
      </c>
      <c r="G260" s="31"/>
      <c r="H260" s="31"/>
      <c r="I260" s="102">
        <v>121.73913043478261</v>
      </c>
      <c r="J260" s="57">
        <f t="shared" si="39"/>
        <v>128.31304347826088</v>
      </c>
      <c r="K260" s="57">
        <f t="shared" si="40"/>
        <v>133.31725217391303</v>
      </c>
      <c r="L260" s="58">
        <f t="shared" si="44"/>
        <v>139.71648027826086</v>
      </c>
      <c r="M260" s="58">
        <f t="shared" si="41"/>
        <v>147.12145373300868</v>
      </c>
      <c r="N260" s="103">
        <f t="shared" si="42"/>
        <v>22.068218059951302</v>
      </c>
      <c r="O260" s="104">
        <f t="shared" si="43"/>
        <v>169.18967179295998</v>
      </c>
    </row>
    <row r="261" spans="4:19" ht="39.6" x14ac:dyDescent="0.3">
      <c r="D261" s="98">
        <v>35</v>
      </c>
      <c r="E261" s="101" t="s">
        <v>206</v>
      </c>
      <c r="F261" s="101" t="s">
        <v>195</v>
      </c>
      <c r="G261" s="31"/>
      <c r="H261" s="31"/>
      <c r="I261" s="102">
        <v>486.95652173913044</v>
      </c>
      <c r="J261" s="57">
        <f t="shared" si="39"/>
        <v>513.25217391304352</v>
      </c>
      <c r="K261" s="57">
        <f t="shared" si="40"/>
        <v>533.26900869565213</v>
      </c>
      <c r="L261" s="58">
        <f t="shared" si="44"/>
        <v>558.86592111304344</v>
      </c>
      <c r="M261" s="58">
        <f t="shared" si="41"/>
        <v>588.48581493203471</v>
      </c>
      <c r="N261" s="103">
        <f t="shared" si="42"/>
        <v>88.27287223980521</v>
      </c>
      <c r="O261" s="104">
        <f t="shared" si="43"/>
        <v>676.75868717183994</v>
      </c>
    </row>
    <row r="262" spans="4:19" ht="39.6" x14ac:dyDescent="0.3">
      <c r="D262" s="98">
        <v>36</v>
      </c>
      <c r="E262" s="101" t="s">
        <v>207</v>
      </c>
      <c r="F262" s="101" t="s">
        <v>195</v>
      </c>
      <c r="G262" s="31"/>
      <c r="H262" s="31"/>
      <c r="I262" s="102">
        <v>567.8347826086956</v>
      </c>
      <c r="J262" s="57">
        <f t="shared" si="39"/>
        <v>598.49786086956522</v>
      </c>
      <c r="K262" s="57">
        <f t="shared" si="40"/>
        <v>621.83927744347818</v>
      </c>
      <c r="L262" s="58">
        <f t="shared" si="44"/>
        <v>651.6875627607651</v>
      </c>
      <c r="M262" s="58">
        <f t="shared" si="41"/>
        <v>686.22700358708562</v>
      </c>
      <c r="N262" s="103">
        <f t="shared" si="42"/>
        <v>102.93405053806283</v>
      </c>
      <c r="O262" s="104">
        <f t="shared" si="43"/>
        <v>789.16105412514844</v>
      </c>
    </row>
    <row r="263" spans="4:19" ht="39.6" x14ac:dyDescent="0.3">
      <c r="D263" s="98">
        <v>37</v>
      </c>
      <c r="E263" s="110" t="s">
        <v>208</v>
      </c>
      <c r="F263" s="101" t="s">
        <v>195</v>
      </c>
      <c r="G263" s="31"/>
      <c r="H263" s="31"/>
      <c r="I263" s="102">
        <v>1299.8608695652174</v>
      </c>
      <c r="J263" s="57">
        <f t="shared" si="39"/>
        <v>1370.0533565217393</v>
      </c>
      <c r="K263" s="57">
        <f t="shared" si="40"/>
        <v>1423.4854374260869</v>
      </c>
      <c r="L263" s="58">
        <f t="shared" si="44"/>
        <v>1491.8127384225393</v>
      </c>
      <c r="M263" s="58">
        <f t="shared" si="41"/>
        <v>1570.8788135589336</v>
      </c>
      <c r="N263" s="103">
        <f t="shared" si="42"/>
        <v>235.63182203384002</v>
      </c>
      <c r="O263" s="104">
        <f t="shared" si="43"/>
        <v>1806.5106355927737</v>
      </c>
    </row>
    <row r="264" spans="4:19" ht="39.6" x14ac:dyDescent="0.3">
      <c r="D264" s="98">
        <v>38</v>
      </c>
      <c r="E264" s="101" t="s">
        <v>209</v>
      </c>
      <c r="F264" s="101" t="s">
        <v>195</v>
      </c>
      <c r="G264" s="31"/>
      <c r="H264" s="31"/>
      <c r="I264" s="102">
        <v>1914.3217391304345</v>
      </c>
      <c r="J264" s="57">
        <f t="shared" si="39"/>
        <v>2017.6951130434779</v>
      </c>
      <c r="K264" s="57">
        <f t="shared" si="40"/>
        <v>2096.3852224521734</v>
      </c>
      <c r="L264" s="58">
        <f t="shared" si="44"/>
        <v>2197.011713129878</v>
      </c>
      <c r="M264" s="58">
        <f t="shared" si="41"/>
        <v>2313.4533339257614</v>
      </c>
      <c r="N264" s="103">
        <f t="shared" si="42"/>
        <v>347.0180000888642</v>
      </c>
      <c r="O264" s="104">
        <f t="shared" si="43"/>
        <v>2660.4713340146254</v>
      </c>
    </row>
    <row r="265" spans="4:19" ht="52.8" x14ac:dyDescent="0.3">
      <c r="D265" s="98">
        <v>39</v>
      </c>
      <c r="E265" s="101" t="s">
        <v>210</v>
      </c>
      <c r="F265" s="101" t="s">
        <v>211</v>
      </c>
      <c r="G265" s="31"/>
      <c r="H265" s="31"/>
      <c r="I265" s="102">
        <v>0</v>
      </c>
      <c r="J265" s="57">
        <f t="shared" si="39"/>
        <v>0</v>
      </c>
      <c r="K265" s="57">
        <f t="shared" si="40"/>
        <v>0</v>
      </c>
      <c r="L265" s="57"/>
      <c r="M265" s="58">
        <f t="shared" si="41"/>
        <v>0</v>
      </c>
      <c r="N265" s="103">
        <f t="shared" si="42"/>
        <v>0</v>
      </c>
      <c r="O265" s="111" t="s">
        <v>211</v>
      </c>
    </row>
    <row r="266" spans="4:19" ht="26.4" x14ac:dyDescent="0.3">
      <c r="D266" s="98">
        <v>40</v>
      </c>
      <c r="E266" s="101" t="s">
        <v>212</v>
      </c>
      <c r="F266" s="101" t="s">
        <v>213</v>
      </c>
      <c r="G266" s="31"/>
      <c r="H266" s="31"/>
      <c r="I266" s="102">
        <v>567.84347826086957</v>
      </c>
      <c r="J266" s="57">
        <f t="shared" si="39"/>
        <v>598.50702608695656</v>
      </c>
      <c r="K266" s="57">
        <f t="shared" si="40"/>
        <v>621.84880010434779</v>
      </c>
      <c r="L266" s="58">
        <f>K266*$L$3</f>
        <v>651.69754250935648</v>
      </c>
      <c r="M266" s="58">
        <f t="shared" si="41"/>
        <v>686.23751226235231</v>
      </c>
      <c r="N266" s="103">
        <f t="shared" si="42"/>
        <v>102.93562683935285</v>
      </c>
      <c r="O266" s="104">
        <f>M266+N266</f>
        <v>789.17313910170515</v>
      </c>
    </row>
    <row r="267" spans="4:19" ht="39.6" x14ac:dyDescent="0.3">
      <c r="D267" s="98">
        <v>41</v>
      </c>
      <c r="E267" s="101" t="s">
        <v>214</v>
      </c>
      <c r="F267" s="101" t="s">
        <v>215</v>
      </c>
      <c r="G267" s="31"/>
      <c r="H267" s="31"/>
      <c r="I267" s="102">
        <v>1299.8608695652174</v>
      </c>
      <c r="J267" s="57">
        <f t="shared" si="39"/>
        <v>1370.0533565217393</v>
      </c>
      <c r="K267" s="57">
        <f t="shared" si="40"/>
        <v>1423.4854374260869</v>
      </c>
      <c r="L267" s="58">
        <f>K267*$L$3</f>
        <v>1491.8127384225393</v>
      </c>
      <c r="M267" s="58">
        <f t="shared" si="41"/>
        <v>1570.8788135589336</v>
      </c>
      <c r="N267" s="103">
        <f t="shared" si="42"/>
        <v>235.63182203384002</v>
      </c>
      <c r="O267" s="104">
        <f t="shared" ref="O267:O269" si="45">M267+N267</f>
        <v>1806.5106355927737</v>
      </c>
    </row>
    <row r="268" spans="4:19" ht="39.6" x14ac:dyDescent="0.3">
      <c r="D268" s="98">
        <v>42</v>
      </c>
      <c r="E268" s="101" t="s">
        <v>216</v>
      </c>
      <c r="F268" s="101" t="s">
        <v>217</v>
      </c>
      <c r="G268" s="31"/>
      <c r="H268" s="31"/>
      <c r="I268" s="102">
        <v>157.34782608695653</v>
      </c>
      <c r="J268" s="57">
        <f t="shared" si="39"/>
        <v>165.8446086956522</v>
      </c>
      <c r="K268" s="57">
        <f t="shared" si="40"/>
        <v>172.31254843478263</v>
      </c>
      <c r="L268" s="58">
        <f>K268*$L$3</f>
        <v>180.58355075965221</v>
      </c>
      <c r="M268" s="58">
        <f t="shared" si="41"/>
        <v>190.15447894991377</v>
      </c>
      <c r="N268" s="103">
        <f t="shared" si="42"/>
        <v>28.523171842487063</v>
      </c>
      <c r="O268" s="104">
        <f t="shared" si="45"/>
        <v>218.67765079240084</v>
      </c>
    </row>
    <row r="269" spans="4:19" ht="39.6" x14ac:dyDescent="0.3">
      <c r="D269" s="98">
        <v>43</v>
      </c>
      <c r="E269" s="101" t="s">
        <v>218</v>
      </c>
      <c r="F269" s="101" t="s">
        <v>195</v>
      </c>
      <c r="G269" s="31"/>
      <c r="H269" s="31"/>
      <c r="I269" s="102">
        <v>5555.2086956521744</v>
      </c>
      <c r="J269" s="57">
        <f t="shared" si="39"/>
        <v>5855.1899652173925</v>
      </c>
      <c r="K269" s="57">
        <f t="shared" si="40"/>
        <v>6083.5423738608706</v>
      </c>
      <c r="L269" s="58">
        <f>K269*$L$3</f>
        <v>6375.5524078061926</v>
      </c>
      <c r="M269" s="58">
        <f t="shared" si="41"/>
        <v>6713.4566854199202</v>
      </c>
      <c r="N269" s="103">
        <f t="shared" si="42"/>
        <v>1007.018502812988</v>
      </c>
      <c r="O269" s="104">
        <f t="shared" si="45"/>
        <v>7720.4751882329083</v>
      </c>
    </row>
    <row r="270" spans="4:19" ht="25.5" customHeight="1" x14ac:dyDescent="0.3">
      <c r="D270" s="98">
        <v>44</v>
      </c>
      <c r="E270" s="112" t="s">
        <v>219</v>
      </c>
      <c r="F270" s="113"/>
      <c r="G270" s="113"/>
      <c r="H270" s="113"/>
      <c r="I270" s="113"/>
      <c r="J270" s="113"/>
      <c r="K270" s="113"/>
      <c r="L270" s="113"/>
      <c r="M270" s="113"/>
      <c r="N270" s="113"/>
      <c r="O270" s="114"/>
    </row>
    <row r="271" spans="4:19" s="117" customFormat="1" ht="26.4" x14ac:dyDescent="0.3">
      <c r="D271" s="98" t="s">
        <v>220</v>
      </c>
      <c r="E271" s="115" t="s">
        <v>221</v>
      </c>
      <c r="F271" s="115" t="s">
        <v>221</v>
      </c>
      <c r="G271" s="116"/>
      <c r="H271" s="116"/>
      <c r="I271" s="102">
        <v>5822.0173913043482</v>
      </c>
      <c r="J271" s="57">
        <f t="shared" si="39"/>
        <v>6136.4063304347828</v>
      </c>
      <c r="K271" s="57">
        <f t="shared" si="40"/>
        <v>6375.7261773217388</v>
      </c>
      <c r="L271" s="58">
        <f>K271*$L$3</f>
        <v>6681.7610338331824</v>
      </c>
      <c r="M271" s="58">
        <f t="shared" si="41"/>
        <v>7035.894368626341</v>
      </c>
      <c r="N271" s="103">
        <f t="shared" si="42"/>
        <v>1055.3841552939512</v>
      </c>
      <c r="O271" s="104">
        <f>M271+N271</f>
        <v>8091.2785239202922</v>
      </c>
      <c r="Q271" s="59"/>
      <c r="R271" s="1"/>
      <c r="S271" s="1"/>
    </row>
    <row r="272" spans="4:19" s="117" customFormat="1" ht="26.4" x14ac:dyDescent="0.3">
      <c r="D272" s="98" t="s">
        <v>222</v>
      </c>
      <c r="E272" s="115" t="s">
        <v>223</v>
      </c>
      <c r="F272" s="115" t="s">
        <v>223</v>
      </c>
      <c r="G272" s="116"/>
      <c r="H272" s="116"/>
      <c r="I272" s="102">
        <v>11390.91304347826</v>
      </c>
      <c r="J272" s="57">
        <f t="shared" si="39"/>
        <v>12006.022347826087</v>
      </c>
      <c r="K272" s="57">
        <f t="shared" si="40"/>
        <v>12474.257219391304</v>
      </c>
      <c r="L272" s="58">
        <f>K272*$L$3</f>
        <v>13073.021565922087</v>
      </c>
      <c r="M272" s="58">
        <f t="shared" si="41"/>
        <v>13765.891708915957</v>
      </c>
      <c r="N272" s="103">
        <f t="shared" si="42"/>
        <v>2064.8837563373936</v>
      </c>
      <c r="O272" s="104">
        <f t="shared" ref="O272:O287" si="46">M272+N272</f>
        <v>15830.775465253351</v>
      </c>
      <c r="Q272" s="59"/>
      <c r="R272" s="1"/>
      <c r="S272" s="1"/>
    </row>
    <row r="273" spans="4:19" s="117" customFormat="1" ht="26.4" x14ac:dyDescent="0.3">
      <c r="D273" s="98" t="s">
        <v>224</v>
      </c>
      <c r="E273" s="115" t="s">
        <v>225</v>
      </c>
      <c r="F273" s="115" t="s">
        <v>225</v>
      </c>
      <c r="G273" s="116"/>
      <c r="H273" s="116"/>
      <c r="I273" s="102">
        <v>13361.234782608695</v>
      </c>
      <c r="J273" s="57">
        <f t="shared" si="39"/>
        <v>14082.741460869565</v>
      </c>
      <c r="K273" s="57">
        <f t="shared" si="40"/>
        <v>14631.968377843477</v>
      </c>
      <c r="L273" s="58">
        <f>K273*$L$3</f>
        <v>15334.302859979965</v>
      </c>
      <c r="M273" s="58">
        <f t="shared" si="41"/>
        <v>16147.020911558902</v>
      </c>
      <c r="N273" s="103">
        <f t="shared" si="42"/>
        <v>2422.0531367338353</v>
      </c>
      <c r="O273" s="104">
        <f t="shared" si="46"/>
        <v>18569.074048292736</v>
      </c>
      <c r="Q273" s="59"/>
      <c r="R273" s="1"/>
      <c r="S273" s="1"/>
    </row>
    <row r="274" spans="4:19" s="117" customFormat="1" ht="39.6" x14ac:dyDescent="0.3">
      <c r="D274" s="98" t="s">
        <v>226</v>
      </c>
      <c r="E274" s="115" t="s">
        <v>227</v>
      </c>
      <c r="F274" s="115" t="s">
        <v>227</v>
      </c>
      <c r="G274" s="116"/>
      <c r="H274" s="116"/>
      <c r="I274" s="102">
        <v>154880.36521739131</v>
      </c>
      <c r="J274" s="57">
        <f t="shared" si="39"/>
        <v>163243.90493913044</v>
      </c>
      <c r="K274" s="57">
        <f t="shared" si="40"/>
        <v>169610.41723175652</v>
      </c>
      <c r="L274" s="58">
        <f>K274*$L$3</f>
        <v>177751.71725888085</v>
      </c>
      <c r="M274" s="58">
        <f t="shared" si="41"/>
        <v>187172.55827360152</v>
      </c>
      <c r="N274" s="103">
        <f t="shared" si="42"/>
        <v>28075.883741040227</v>
      </c>
      <c r="O274" s="104">
        <f t="shared" si="46"/>
        <v>215248.44201464174</v>
      </c>
      <c r="Q274" s="118"/>
    </row>
    <row r="275" spans="4:19" s="117" customFormat="1" ht="66" x14ac:dyDescent="0.3">
      <c r="D275" s="98">
        <v>45</v>
      </c>
      <c r="E275" s="115" t="s">
        <v>228</v>
      </c>
      <c r="F275" s="115" t="s">
        <v>229</v>
      </c>
      <c r="G275" s="116"/>
      <c r="H275" s="116"/>
      <c r="I275" s="119"/>
      <c r="J275" s="38">
        <f t="shared" si="39"/>
        <v>0</v>
      </c>
      <c r="K275" s="57">
        <f t="shared" si="40"/>
        <v>0</v>
      </c>
      <c r="L275" s="57"/>
      <c r="M275" s="58">
        <f t="shared" si="41"/>
        <v>0</v>
      </c>
      <c r="N275" s="103">
        <f t="shared" si="42"/>
        <v>0</v>
      </c>
      <c r="O275" s="104">
        <f t="shared" si="46"/>
        <v>0</v>
      </c>
      <c r="Q275" s="118"/>
    </row>
    <row r="276" spans="4:19" s="117" customFormat="1" ht="39.6" x14ac:dyDescent="0.3">
      <c r="D276" s="98">
        <v>46</v>
      </c>
      <c r="E276" s="115" t="s">
        <v>230</v>
      </c>
      <c r="F276" s="115" t="s">
        <v>231</v>
      </c>
      <c r="G276" s="116"/>
      <c r="H276" s="116"/>
      <c r="I276" s="33">
        <v>6326.5391304347822</v>
      </c>
      <c r="J276" s="38">
        <f t="shared" si="39"/>
        <v>6668.1722434782605</v>
      </c>
      <c r="K276" s="57">
        <f t="shared" si="40"/>
        <v>6928.2309609739123</v>
      </c>
      <c r="L276" s="58">
        <f t="shared" ref="L276:L287" si="47">K276*$L$3</f>
        <v>7260.7860471006607</v>
      </c>
      <c r="M276" s="58">
        <f t="shared" si="41"/>
        <v>7645.6077075969952</v>
      </c>
      <c r="N276" s="103">
        <f t="shared" si="42"/>
        <v>1146.8411561395492</v>
      </c>
      <c r="O276" s="104">
        <f t="shared" si="46"/>
        <v>8792.4488637365448</v>
      </c>
      <c r="Q276" s="118"/>
    </row>
    <row r="277" spans="4:19" ht="39.6" x14ac:dyDescent="0.3">
      <c r="D277" s="98">
        <v>47</v>
      </c>
      <c r="E277" s="101" t="s">
        <v>232</v>
      </c>
      <c r="F277" s="101" t="s">
        <v>195</v>
      </c>
      <c r="G277" s="31"/>
      <c r="H277" s="31"/>
      <c r="I277" s="33">
        <v>1320.391304347826</v>
      </c>
      <c r="J277" s="38">
        <f t="shared" si="39"/>
        <v>1391.6924347826086</v>
      </c>
      <c r="K277" s="57">
        <f t="shared" si="40"/>
        <v>1445.9684397391302</v>
      </c>
      <c r="L277" s="58">
        <f t="shared" si="47"/>
        <v>1515.3749248466086</v>
      </c>
      <c r="M277" s="58">
        <f t="shared" si="41"/>
        <v>1595.6897958634788</v>
      </c>
      <c r="N277" s="103">
        <f t="shared" si="42"/>
        <v>239.35346937952181</v>
      </c>
      <c r="O277" s="104">
        <f t="shared" si="46"/>
        <v>1835.0432652430006</v>
      </c>
      <c r="Q277" s="118"/>
      <c r="R277" s="117"/>
      <c r="S277" s="117"/>
    </row>
    <row r="278" spans="4:19" ht="39.6" x14ac:dyDescent="0.3">
      <c r="D278" s="98">
        <v>48</v>
      </c>
      <c r="E278" s="101" t="s">
        <v>233</v>
      </c>
      <c r="F278" s="101" t="s">
        <v>195</v>
      </c>
      <c r="G278" s="31"/>
      <c r="H278" s="31"/>
      <c r="I278" s="33">
        <v>1929.2695652173913</v>
      </c>
      <c r="J278" s="38">
        <f t="shared" si="39"/>
        <v>2033.4501217391305</v>
      </c>
      <c r="K278" s="57">
        <f t="shared" si="40"/>
        <v>2112.7546764869567</v>
      </c>
      <c r="L278" s="58">
        <f t="shared" si="47"/>
        <v>2214.1669009583306</v>
      </c>
      <c r="M278" s="58">
        <f t="shared" si="41"/>
        <v>2331.5177467091221</v>
      </c>
      <c r="N278" s="103">
        <f t="shared" si="42"/>
        <v>349.72766200636829</v>
      </c>
      <c r="O278" s="104">
        <f t="shared" si="46"/>
        <v>2681.2454087154902</v>
      </c>
      <c r="Q278" s="118"/>
      <c r="R278" s="117"/>
      <c r="S278" s="117"/>
    </row>
    <row r="279" spans="4:19" ht="39.6" x14ac:dyDescent="0.3">
      <c r="D279" s="98">
        <v>49</v>
      </c>
      <c r="E279" s="101" t="s">
        <v>234</v>
      </c>
      <c r="F279" s="101" t="s">
        <v>195</v>
      </c>
      <c r="G279" s="31"/>
      <c r="H279" s="31"/>
      <c r="I279" s="33">
        <v>17007.695652173912</v>
      </c>
      <c r="J279" s="38">
        <f t="shared" si="39"/>
        <v>17926.111217391302</v>
      </c>
      <c r="K279" s="57">
        <f t="shared" si="40"/>
        <v>18625.229554869562</v>
      </c>
      <c r="L279" s="58">
        <f t="shared" si="47"/>
        <v>19519.240573503303</v>
      </c>
      <c r="M279" s="58">
        <f t="shared" si="41"/>
        <v>20553.760323898976</v>
      </c>
      <c r="N279" s="103">
        <f t="shared" si="42"/>
        <v>3083.0640485848462</v>
      </c>
      <c r="O279" s="104">
        <f t="shared" si="46"/>
        <v>23636.824372483821</v>
      </c>
      <c r="Q279" s="118"/>
      <c r="R279" s="117"/>
      <c r="S279" s="117"/>
    </row>
    <row r="280" spans="4:19" ht="39.6" x14ac:dyDescent="0.3">
      <c r="D280" s="98">
        <v>50</v>
      </c>
      <c r="E280" s="101" t="s">
        <v>235</v>
      </c>
      <c r="F280" s="101" t="s">
        <v>215</v>
      </c>
      <c r="G280" s="31"/>
      <c r="H280" s="31"/>
      <c r="I280" s="33">
        <v>3796.9739130434787</v>
      </c>
      <c r="J280" s="38">
        <f t="shared" si="39"/>
        <v>4002.0105043478266</v>
      </c>
      <c r="K280" s="57">
        <f t="shared" si="40"/>
        <v>4158.0889140173913</v>
      </c>
      <c r="L280" s="58">
        <f t="shared" si="47"/>
        <v>4357.6771818902262</v>
      </c>
      <c r="M280" s="58">
        <f t="shared" si="41"/>
        <v>4588.634072530408</v>
      </c>
      <c r="N280" s="103">
        <f t="shared" si="42"/>
        <v>688.29511087956121</v>
      </c>
      <c r="O280" s="104">
        <f t="shared" si="46"/>
        <v>5276.9291834099695</v>
      </c>
    </row>
    <row r="281" spans="4:19" ht="39.6" x14ac:dyDescent="0.3">
      <c r="D281" s="98">
        <v>51</v>
      </c>
      <c r="E281" s="101" t="s">
        <v>236</v>
      </c>
      <c r="F281" s="101" t="s">
        <v>195</v>
      </c>
      <c r="G281" s="31"/>
      <c r="H281" s="31"/>
      <c r="I281" s="33">
        <v>1293.0260869565218</v>
      </c>
      <c r="J281" s="38">
        <f t="shared" si="39"/>
        <v>1362.849495652174</v>
      </c>
      <c r="K281" s="57">
        <f t="shared" si="40"/>
        <v>1416.0006259826087</v>
      </c>
      <c r="L281" s="58">
        <f t="shared" si="47"/>
        <v>1483.9686560297739</v>
      </c>
      <c r="M281" s="58">
        <f t="shared" si="41"/>
        <v>1562.6189947993519</v>
      </c>
      <c r="N281" s="103">
        <f t="shared" si="42"/>
        <v>234.39284921990276</v>
      </c>
      <c r="O281" s="104">
        <f t="shared" si="46"/>
        <v>1797.0118440192546</v>
      </c>
    </row>
    <row r="282" spans="4:19" ht="26.4" x14ac:dyDescent="0.3">
      <c r="D282" s="98">
        <v>52</v>
      </c>
      <c r="E282" s="101" t="s">
        <v>237</v>
      </c>
      <c r="F282" s="101" t="s">
        <v>238</v>
      </c>
      <c r="G282" s="31"/>
      <c r="H282" s="31"/>
      <c r="I282" s="33">
        <v>280.49565217391302</v>
      </c>
      <c r="J282" s="38">
        <f t="shared" si="39"/>
        <v>295.64241739130432</v>
      </c>
      <c r="K282" s="57">
        <f t="shared" si="40"/>
        <v>307.17247166956514</v>
      </c>
      <c r="L282" s="58">
        <f t="shared" si="47"/>
        <v>321.9167503097043</v>
      </c>
      <c r="M282" s="58">
        <f t="shared" si="41"/>
        <v>338.97833807611863</v>
      </c>
      <c r="N282" s="103">
        <f t="shared" si="42"/>
        <v>50.846750711417791</v>
      </c>
      <c r="O282" s="104">
        <f t="shared" si="46"/>
        <v>389.8250887875364</v>
      </c>
    </row>
    <row r="283" spans="4:19" ht="39.6" x14ac:dyDescent="0.3">
      <c r="D283" s="98">
        <v>53</v>
      </c>
      <c r="E283" s="101" t="s">
        <v>239</v>
      </c>
      <c r="F283" s="101" t="s">
        <v>217</v>
      </c>
      <c r="G283" s="31"/>
      <c r="H283" s="31"/>
      <c r="I283" s="33">
        <v>157.34782608695653</v>
      </c>
      <c r="J283" s="38">
        <f t="shared" si="39"/>
        <v>165.8446086956522</v>
      </c>
      <c r="K283" s="57">
        <f t="shared" si="40"/>
        <v>172.31254843478263</v>
      </c>
      <c r="L283" s="58">
        <f t="shared" si="47"/>
        <v>180.58355075965221</v>
      </c>
      <c r="M283" s="58">
        <f t="shared" si="41"/>
        <v>190.15447894991377</v>
      </c>
      <c r="N283" s="103">
        <f t="shared" si="42"/>
        <v>28.523171842487063</v>
      </c>
      <c r="O283" s="104">
        <f t="shared" si="46"/>
        <v>218.67765079240084</v>
      </c>
    </row>
    <row r="284" spans="4:19" ht="39.6" x14ac:dyDescent="0.3">
      <c r="D284" s="98">
        <v>54</v>
      </c>
      <c r="E284" s="110" t="s">
        <v>240</v>
      </c>
      <c r="F284" s="101" t="s">
        <v>195</v>
      </c>
      <c r="G284" s="31"/>
      <c r="H284" s="31"/>
      <c r="I284" s="33">
        <v>424.16521739130434</v>
      </c>
      <c r="J284" s="38">
        <f t="shared" si="39"/>
        <v>447.07013913043477</v>
      </c>
      <c r="K284" s="57">
        <f t="shared" si="40"/>
        <v>464.50587455652169</v>
      </c>
      <c r="L284" s="58">
        <f t="shared" si="47"/>
        <v>486.80215653523476</v>
      </c>
      <c r="M284" s="58">
        <f t="shared" si="41"/>
        <v>512.60267083160215</v>
      </c>
      <c r="N284" s="103">
        <f t="shared" si="42"/>
        <v>76.890400624740323</v>
      </c>
      <c r="O284" s="104">
        <f t="shared" si="46"/>
        <v>589.49307145634248</v>
      </c>
    </row>
    <row r="285" spans="4:19" ht="39.6" x14ac:dyDescent="0.3">
      <c r="D285" s="98">
        <v>55</v>
      </c>
      <c r="E285" s="101" t="s">
        <v>241</v>
      </c>
      <c r="F285" s="101" t="s">
        <v>195</v>
      </c>
      <c r="G285" s="31"/>
      <c r="H285" s="31"/>
      <c r="I285" s="33">
        <v>2736.5565217391304</v>
      </c>
      <c r="J285" s="38">
        <f t="shared" si="39"/>
        <v>2884.3305739130437</v>
      </c>
      <c r="K285" s="57">
        <f t="shared" si="40"/>
        <v>2996.8194662956521</v>
      </c>
      <c r="L285" s="58">
        <f t="shared" si="47"/>
        <v>3140.6668006778436</v>
      </c>
      <c r="M285" s="58">
        <f t="shared" si="41"/>
        <v>3307.122141113769</v>
      </c>
      <c r="N285" s="103">
        <f t="shared" si="42"/>
        <v>496.06832116706533</v>
      </c>
      <c r="O285" s="104">
        <f t="shared" si="46"/>
        <v>3803.1904622808343</v>
      </c>
    </row>
    <row r="286" spans="4:19" ht="39.6" x14ac:dyDescent="0.3">
      <c r="D286" s="98">
        <v>56</v>
      </c>
      <c r="E286" s="101" t="s">
        <v>242</v>
      </c>
      <c r="F286" s="101" t="s">
        <v>195</v>
      </c>
      <c r="G286" s="31"/>
      <c r="H286" s="31"/>
      <c r="I286" s="33">
        <v>670.45217391304345</v>
      </c>
      <c r="J286" s="38">
        <f t="shared" si="39"/>
        <v>706.65659130434778</v>
      </c>
      <c r="K286" s="57">
        <f t="shared" si="40"/>
        <v>734.21619836521734</v>
      </c>
      <c r="L286" s="58">
        <f t="shared" si="47"/>
        <v>769.45857588674778</v>
      </c>
      <c r="M286" s="58">
        <f t="shared" si="41"/>
        <v>810.23988040874531</v>
      </c>
      <c r="N286" s="103">
        <f t="shared" si="42"/>
        <v>121.53598206131178</v>
      </c>
      <c r="O286" s="104">
        <f t="shared" si="46"/>
        <v>931.77586247005706</v>
      </c>
    </row>
    <row r="287" spans="4:19" ht="39.6" x14ac:dyDescent="0.3">
      <c r="D287" s="98">
        <v>57</v>
      </c>
      <c r="E287" s="101" t="s">
        <v>243</v>
      </c>
      <c r="F287" s="101" t="s">
        <v>195</v>
      </c>
      <c r="G287" s="31"/>
      <c r="H287" s="31"/>
      <c r="I287" s="33">
        <v>157.34782608695653</v>
      </c>
      <c r="J287" s="38">
        <f t="shared" si="39"/>
        <v>165.8446086956522</v>
      </c>
      <c r="K287" s="57">
        <f t="shared" si="40"/>
        <v>172.31254843478263</v>
      </c>
      <c r="L287" s="58">
        <f t="shared" si="47"/>
        <v>180.58355075965221</v>
      </c>
      <c r="M287" s="58">
        <f t="shared" si="41"/>
        <v>190.15447894991377</v>
      </c>
      <c r="N287" s="103">
        <f t="shared" si="42"/>
        <v>28.523171842487063</v>
      </c>
      <c r="O287" s="104">
        <f t="shared" si="46"/>
        <v>218.67765079240084</v>
      </c>
    </row>
    <row r="288" spans="4:19" x14ac:dyDescent="0.3">
      <c r="F288" s="4"/>
      <c r="G288" s="5"/>
      <c r="H288" s="5"/>
    </row>
    <row r="289" spans="4:15" s="1" customFormat="1" x14ac:dyDescent="0.3">
      <c r="D289" s="14"/>
      <c r="F289" s="4"/>
      <c r="G289" s="5"/>
      <c r="H289" s="5"/>
      <c r="I289" s="6"/>
      <c r="J289" s="6"/>
      <c r="K289" s="6"/>
      <c r="L289" s="6"/>
      <c r="M289" s="6"/>
      <c r="N289" s="6"/>
    </row>
    <row r="290" spans="4:15" s="1" customFormat="1" x14ac:dyDescent="0.3">
      <c r="D290" s="90" t="s">
        <v>183</v>
      </c>
      <c r="F290" s="4"/>
      <c r="G290" s="5"/>
      <c r="H290" s="5"/>
      <c r="I290" s="6"/>
      <c r="J290" s="6"/>
      <c r="K290" s="6"/>
      <c r="L290" s="6"/>
      <c r="M290" s="6"/>
      <c r="N290" s="6"/>
    </row>
    <row r="291" spans="4:15" s="1" customFormat="1" x14ac:dyDescent="0.3">
      <c r="D291" s="14"/>
      <c r="F291" s="4"/>
      <c r="G291" s="5"/>
      <c r="H291" s="5"/>
      <c r="I291" s="6"/>
      <c r="J291" s="6"/>
      <c r="K291" s="6"/>
      <c r="L291" s="6"/>
      <c r="M291" s="6"/>
      <c r="N291" s="6"/>
    </row>
    <row r="292" spans="4:15" s="1" customFormat="1" ht="15" customHeight="1" x14ac:dyDescent="0.3">
      <c r="D292" s="91" t="s">
        <v>184</v>
      </c>
      <c r="E292" s="92" t="s">
        <v>185</v>
      </c>
      <c r="F292" s="93" t="s">
        <v>186</v>
      </c>
      <c r="G292" s="31"/>
      <c r="H292" s="31"/>
      <c r="I292" s="33"/>
      <c r="J292" s="33"/>
      <c r="K292" s="33"/>
      <c r="L292" s="33"/>
      <c r="M292" s="33"/>
      <c r="N292" s="33"/>
      <c r="O292" s="93" t="s">
        <v>297</v>
      </c>
    </row>
    <row r="293" spans="4:15" s="1" customFormat="1" ht="26.4" x14ac:dyDescent="0.3">
      <c r="D293" s="94"/>
      <c r="E293" s="92" t="s">
        <v>187</v>
      </c>
      <c r="F293" s="95"/>
      <c r="G293" s="31"/>
      <c r="H293" s="31"/>
      <c r="I293" s="33"/>
      <c r="J293" s="33"/>
      <c r="K293" s="33"/>
      <c r="L293" s="33"/>
      <c r="M293" s="33"/>
      <c r="N293" s="33"/>
      <c r="O293" s="95"/>
    </row>
    <row r="294" spans="4:15" s="1" customFormat="1" ht="26.4" x14ac:dyDescent="0.3">
      <c r="D294" s="96"/>
      <c r="E294" s="92" t="s">
        <v>188</v>
      </c>
      <c r="F294" s="97"/>
      <c r="G294" s="31"/>
      <c r="H294" s="31"/>
      <c r="I294" s="33"/>
      <c r="J294" s="33"/>
      <c r="K294" s="33"/>
      <c r="L294" s="33"/>
      <c r="M294" s="33"/>
      <c r="N294" s="33"/>
      <c r="O294" s="97"/>
    </row>
    <row r="295" spans="4:15" s="1" customFormat="1" x14ac:dyDescent="0.3">
      <c r="D295" s="29"/>
      <c r="E295" s="15"/>
      <c r="F295" s="30"/>
      <c r="G295" s="31"/>
      <c r="H295" s="31"/>
      <c r="I295" s="33"/>
      <c r="J295" s="33"/>
      <c r="K295" s="33"/>
      <c r="L295" s="33"/>
      <c r="M295" s="33"/>
      <c r="N295" s="33"/>
      <c r="O295" s="30"/>
    </row>
    <row r="296" spans="4:15" s="1" customFormat="1" ht="26.4" x14ac:dyDescent="0.3">
      <c r="D296" s="98">
        <v>58</v>
      </c>
      <c r="E296" s="110" t="s">
        <v>244</v>
      </c>
      <c r="F296" s="101" t="s">
        <v>245</v>
      </c>
      <c r="G296" s="31"/>
      <c r="H296" s="31"/>
      <c r="I296" s="33">
        <v>5822.0260869565218</v>
      </c>
      <c r="J296" s="120">
        <f t="shared" ref="J296:J339" si="48">I296*$J$3</f>
        <v>6136.4154956521743</v>
      </c>
      <c r="K296" s="57">
        <f t="shared" ref="K296:K339" si="49">J296*$K$3</f>
        <v>6375.7356999826088</v>
      </c>
      <c r="L296" s="58">
        <f t="shared" ref="L296:L338" si="50">K296*$L$3</f>
        <v>6681.7710135817742</v>
      </c>
      <c r="M296" s="58">
        <f t="shared" ref="M296:M339" si="51">L296*$M$3</f>
        <v>7035.9048773016075</v>
      </c>
      <c r="N296" s="103">
        <f>M296*0.15</f>
        <v>1055.3857315952412</v>
      </c>
      <c r="O296" s="104">
        <f t="shared" ref="O296:O338" si="52">L296+N296</f>
        <v>7737.1567451770152</v>
      </c>
    </row>
    <row r="297" spans="4:15" s="1" customFormat="1" ht="39.6" x14ac:dyDescent="0.3">
      <c r="D297" s="98">
        <v>59</v>
      </c>
      <c r="E297" s="110" t="s">
        <v>246</v>
      </c>
      <c r="F297" s="101" t="s">
        <v>195</v>
      </c>
      <c r="G297" s="31"/>
      <c r="H297" s="31"/>
      <c r="I297" s="33">
        <v>2736.5565217391304</v>
      </c>
      <c r="J297" s="120">
        <f t="shared" si="48"/>
        <v>2884.3305739130437</v>
      </c>
      <c r="K297" s="57">
        <f t="shared" si="49"/>
        <v>2996.8194662956521</v>
      </c>
      <c r="L297" s="58">
        <f t="shared" si="50"/>
        <v>3140.6668006778436</v>
      </c>
      <c r="M297" s="58">
        <f t="shared" si="51"/>
        <v>3307.122141113769</v>
      </c>
      <c r="N297" s="103">
        <f t="shared" ref="N297:N338" si="53">M297*0.15</f>
        <v>496.06832116706533</v>
      </c>
      <c r="O297" s="104">
        <f t="shared" si="52"/>
        <v>3636.7351218449089</v>
      </c>
    </row>
    <row r="298" spans="4:15" s="1" customFormat="1" x14ac:dyDescent="0.3">
      <c r="D298" s="98">
        <v>60</v>
      </c>
      <c r="E298" s="101" t="s">
        <v>247</v>
      </c>
      <c r="F298" s="101" t="s">
        <v>248</v>
      </c>
      <c r="G298" s="31"/>
      <c r="H298" s="31"/>
      <c r="I298" s="33">
        <v>6.8434782608695652</v>
      </c>
      <c r="J298" s="120">
        <f t="shared" si="48"/>
        <v>7.2130260869565221</v>
      </c>
      <c r="K298" s="57">
        <f t="shared" si="49"/>
        <v>7.4943341043478258</v>
      </c>
      <c r="L298" s="58">
        <f t="shared" si="50"/>
        <v>7.8540621413565219</v>
      </c>
      <c r="M298" s="58">
        <f t="shared" si="51"/>
        <v>8.2703274348484168</v>
      </c>
      <c r="N298" s="103">
        <f t="shared" si="53"/>
        <v>1.2405491152272625</v>
      </c>
      <c r="O298" s="104">
        <f t="shared" si="52"/>
        <v>9.094611256583784</v>
      </c>
    </row>
    <row r="299" spans="4:15" s="1" customFormat="1" x14ac:dyDescent="0.3">
      <c r="D299" s="98">
        <v>61</v>
      </c>
      <c r="E299" s="101" t="s">
        <v>249</v>
      </c>
      <c r="F299" s="101" t="s">
        <v>248</v>
      </c>
      <c r="G299" s="31"/>
      <c r="H299" s="31"/>
      <c r="I299" s="33">
        <v>13.408695652173913</v>
      </c>
      <c r="J299" s="120">
        <f t="shared" si="48"/>
        <v>14.132765217391304</v>
      </c>
      <c r="K299" s="57">
        <f t="shared" si="49"/>
        <v>14.683943060869565</v>
      </c>
      <c r="L299" s="58">
        <f t="shared" si="50"/>
        <v>15.388772327791305</v>
      </c>
      <c r="M299" s="58">
        <f t="shared" si="51"/>
        <v>16.204377261164243</v>
      </c>
      <c r="N299" s="103">
        <f t="shared" si="53"/>
        <v>2.4306565891746366</v>
      </c>
      <c r="O299" s="104">
        <f t="shared" si="52"/>
        <v>17.81942891696594</v>
      </c>
    </row>
    <row r="300" spans="4:15" s="1" customFormat="1" x14ac:dyDescent="0.3">
      <c r="D300" s="98">
        <v>62</v>
      </c>
      <c r="E300" s="101" t="s">
        <v>250</v>
      </c>
      <c r="F300" s="101" t="s">
        <v>248</v>
      </c>
      <c r="G300" s="31"/>
      <c r="H300" s="31"/>
      <c r="I300" s="33">
        <v>8563.8848751348523</v>
      </c>
      <c r="J300" s="120">
        <f t="shared" si="48"/>
        <v>9026.3346583921357</v>
      </c>
      <c r="K300" s="57">
        <f t="shared" si="49"/>
        <v>9378.3617100694282</v>
      </c>
      <c r="L300" s="58">
        <f t="shared" si="50"/>
        <v>9828.5230721527605</v>
      </c>
      <c r="M300" s="58">
        <f t="shared" si="51"/>
        <v>10349.434794976856</v>
      </c>
      <c r="N300" s="103">
        <f t="shared" si="53"/>
        <v>1552.4152192465283</v>
      </c>
      <c r="O300" s="104">
        <f t="shared" si="52"/>
        <v>11380.938291399289</v>
      </c>
    </row>
    <row r="301" spans="4:15" s="1" customFormat="1" x14ac:dyDescent="0.3">
      <c r="D301" s="98">
        <v>63</v>
      </c>
      <c r="E301" s="101" t="s">
        <v>251</v>
      </c>
      <c r="F301" s="101" t="s">
        <v>248</v>
      </c>
      <c r="G301" s="31"/>
      <c r="H301" s="31"/>
      <c r="I301" s="33">
        <v>53.365217391304348</v>
      </c>
      <c r="J301" s="120">
        <f t="shared" si="48"/>
        <v>56.246939130434782</v>
      </c>
      <c r="K301" s="57">
        <f t="shared" si="49"/>
        <v>58.440569756521732</v>
      </c>
      <c r="L301" s="58">
        <f t="shared" si="50"/>
        <v>61.245717104834775</v>
      </c>
      <c r="M301" s="58">
        <f t="shared" si="51"/>
        <v>64.49174011139101</v>
      </c>
      <c r="N301" s="103">
        <f t="shared" si="53"/>
        <v>9.6737610167086512</v>
      </c>
      <c r="O301" s="104">
        <f t="shared" si="52"/>
        <v>70.91947812154342</v>
      </c>
    </row>
    <row r="302" spans="4:15" s="1" customFormat="1" x14ac:dyDescent="0.3">
      <c r="D302" s="98">
        <v>64</v>
      </c>
      <c r="E302" s="101" t="s">
        <v>252</v>
      </c>
      <c r="F302" s="101" t="s">
        <v>248</v>
      </c>
      <c r="G302" s="31"/>
      <c r="H302" s="31"/>
      <c r="I302" s="33">
        <v>106.86086956521739</v>
      </c>
      <c r="J302" s="120">
        <f t="shared" si="48"/>
        <v>112.63135652173914</v>
      </c>
      <c r="K302" s="57">
        <f t="shared" si="49"/>
        <v>117.02397942608695</v>
      </c>
      <c r="L302" s="58">
        <f t="shared" si="50"/>
        <v>122.64113043853914</v>
      </c>
      <c r="M302" s="58">
        <f t="shared" si="51"/>
        <v>129.14111035178169</v>
      </c>
      <c r="N302" s="103">
        <f t="shared" si="53"/>
        <v>19.371166552767253</v>
      </c>
      <c r="O302" s="104">
        <f t="shared" si="52"/>
        <v>142.01229699130639</v>
      </c>
    </row>
    <row r="303" spans="4:15" s="1" customFormat="1" ht="39.6" x14ac:dyDescent="0.3">
      <c r="D303" s="98">
        <v>65</v>
      </c>
      <c r="E303" s="101" t="s">
        <v>253</v>
      </c>
      <c r="F303" s="101" t="s">
        <v>254</v>
      </c>
      <c r="G303" s="31"/>
      <c r="H303" s="31"/>
      <c r="I303" s="33">
        <v>1423.0086956521739</v>
      </c>
      <c r="J303" s="120">
        <f t="shared" si="48"/>
        <v>1499.8511652173913</v>
      </c>
      <c r="K303" s="57">
        <f t="shared" si="49"/>
        <v>1558.3453606608696</v>
      </c>
      <c r="L303" s="58">
        <f t="shared" si="50"/>
        <v>1633.1459379725914</v>
      </c>
      <c r="M303" s="58">
        <f t="shared" si="51"/>
        <v>1719.7026726851386</v>
      </c>
      <c r="N303" s="103">
        <f t="shared" si="53"/>
        <v>257.9554009027708</v>
      </c>
      <c r="O303" s="104">
        <f t="shared" si="52"/>
        <v>1891.1013388753622</v>
      </c>
    </row>
    <row r="304" spans="4:15" s="1" customFormat="1" ht="26.4" x14ac:dyDescent="0.3">
      <c r="D304" s="98">
        <v>66</v>
      </c>
      <c r="E304" s="101" t="s">
        <v>255</v>
      </c>
      <c r="F304" s="101" t="s">
        <v>256</v>
      </c>
      <c r="G304" s="31"/>
      <c r="H304" s="31"/>
      <c r="I304" s="33">
        <v>366.69565217391306</v>
      </c>
      <c r="J304" s="120">
        <f t="shared" si="48"/>
        <v>386.49721739130439</v>
      </c>
      <c r="K304" s="57">
        <f t="shared" si="49"/>
        <v>401.57060886956521</v>
      </c>
      <c r="L304" s="58">
        <f t="shared" si="50"/>
        <v>420.84599809530437</v>
      </c>
      <c r="M304" s="58">
        <f t="shared" si="51"/>
        <v>443.15083599435548</v>
      </c>
      <c r="N304" s="103">
        <f t="shared" si="53"/>
        <v>66.472625399153316</v>
      </c>
      <c r="O304" s="104">
        <f t="shared" si="52"/>
        <v>487.31862349445771</v>
      </c>
    </row>
    <row r="305" spans="4:15" s="1" customFormat="1" ht="26.4" x14ac:dyDescent="0.3">
      <c r="D305" s="98">
        <v>67</v>
      </c>
      <c r="E305" s="101" t="s">
        <v>257</v>
      </c>
      <c r="F305" s="101" t="s">
        <v>256</v>
      </c>
      <c r="G305" s="31"/>
      <c r="H305" s="31"/>
      <c r="I305" s="33">
        <v>366.69565217391306</v>
      </c>
      <c r="J305" s="120">
        <f t="shared" si="48"/>
        <v>386.49721739130439</v>
      </c>
      <c r="K305" s="57">
        <f t="shared" si="49"/>
        <v>401.57060886956521</v>
      </c>
      <c r="L305" s="58">
        <f t="shared" si="50"/>
        <v>420.84599809530437</v>
      </c>
      <c r="M305" s="58">
        <f t="shared" si="51"/>
        <v>443.15083599435548</v>
      </c>
      <c r="N305" s="103">
        <f t="shared" si="53"/>
        <v>66.472625399153316</v>
      </c>
      <c r="O305" s="104">
        <f t="shared" si="52"/>
        <v>487.31862349445771</v>
      </c>
    </row>
    <row r="306" spans="4:15" s="1" customFormat="1" ht="26.4" x14ac:dyDescent="0.3">
      <c r="D306" s="98">
        <v>68</v>
      </c>
      <c r="E306" s="101" t="s">
        <v>258</v>
      </c>
      <c r="F306" s="101" t="s">
        <v>256</v>
      </c>
      <c r="G306" s="31"/>
      <c r="H306" s="31"/>
      <c r="I306" s="33">
        <v>366.69565217391306</v>
      </c>
      <c r="J306" s="120">
        <f t="shared" si="48"/>
        <v>386.49721739130439</v>
      </c>
      <c r="K306" s="57">
        <f t="shared" si="49"/>
        <v>401.57060886956521</v>
      </c>
      <c r="L306" s="58">
        <f t="shared" si="50"/>
        <v>420.84599809530437</v>
      </c>
      <c r="M306" s="58">
        <f t="shared" si="51"/>
        <v>443.15083599435548</v>
      </c>
      <c r="N306" s="103">
        <f t="shared" si="53"/>
        <v>66.472625399153316</v>
      </c>
      <c r="O306" s="104">
        <f t="shared" si="52"/>
        <v>487.31862349445771</v>
      </c>
    </row>
    <row r="307" spans="4:15" s="1" customFormat="1" ht="39.6" x14ac:dyDescent="0.3">
      <c r="D307" s="98">
        <v>69</v>
      </c>
      <c r="E307" s="101" t="s">
        <v>259</v>
      </c>
      <c r="F307" s="101" t="s">
        <v>260</v>
      </c>
      <c r="G307" s="31"/>
      <c r="H307" s="31"/>
      <c r="I307" s="33">
        <v>745.71304347826083</v>
      </c>
      <c r="J307" s="120">
        <f t="shared" si="48"/>
        <v>785.98154782608697</v>
      </c>
      <c r="K307" s="57">
        <f t="shared" si="49"/>
        <v>816.63482819130434</v>
      </c>
      <c r="L307" s="58">
        <f t="shared" si="50"/>
        <v>855.83329994448695</v>
      </c>
      <c r="M307" s="58">
        <f t="shared" si="51"/>
        <v>901.19246484154473</v>
      </c>
      <c r="N307" s="103">
        <f t="shared" si="53"/>
        <v>135.17886972623171</v>
      </c>
      <c r="O307" s="104">
        <f t="shared" si="52"/>
        <v>991.01216967071866</v>
      </c>
    </row>
    <row r="308" spans="4:15" s="1" customFormat="1" ht="39.6" x14ac:dyDescent="0.3">
      <c r="D308" s="98">
        <v>70</v>
      </c>
      <c r="E308" s="101" t="s">
        <v>259</v>
      </c>
      <c r="F308" s="101" t="s">
        <v>260</v>
      </c>
      <c r="G308" s="31"/>
      <c r="H308" s="31"/>
      <c r="I308" s="33">
        <v>745.71304347826083</v>
      </c>
      <c r="J308" s="120">
        <f t="shared" si="48"/>
        <v>785.98154782608697</v>
      </c>
      <c r="K308" s="57">
        <f t="shared" si="49"/>
        <v>816.63482819130434</v>
      </c>
      <c r="L308" s="58">
        <f t="shared" si="50"/>
        <v>855.83329994448695</v>
      </c>
      <c r="M308" s="58">
        <f t="shared" si="51"/>
        <v>901.19246484154473</v>
      </c>
      <c r="N308" s="103">
        <f t="shared" si="53"/>
        <v>135.17886972623171</v>
      </c>
      <c r="O308" s="104">
        <f t="shared" si="52"/>
        <v>991.01216967071866</v>
      </c>
    </row>
    <row r="309" spans="4:15" s="1" customFormat="1" ht="26.4" x14ac:dyDescent="0.3">
      <c r="D309" s="98">
        <v>71</v>
      </c>
      <c r="E309" s="101" t="s">
        <v>258</v>
      </c>
      <c r="F309" s="101" t="s">
        <v>256</v>
      </c>
      <c r="G309" s="31"/>
      <c r="H309" s="31"/>
      <c r="I309" s="33">
        <v>366.69565217391306</v>
      </c>
      <c r="J309" s="120">
        <f t="shared" si="48"/>
        <v>386.49721739130439</v>
      </c>
      <c r="K309" s="57">
        <f t="shared" si="49"/>
        <v>401.57060886956521</v>
      </c>
      <c r="L309" s="58">
        <f t="shared" si="50"/>
        <v>420.84599809530437</v>
      </c>
      <c r="M309" s="58">
        <f t="shared" si="51"/>
        <v>443.15083599435548</v>
      </c>
      <c r="N309" s="103">
        <f t="shared" si="53"/>
        <v>66.472625399153316</v>
      </c>
      <c r="O309" s="104">
        <f t="shared" si="52"/>
        <v>487.31862349445771</v>
      </c>
    </row>
    <row r="310" spans="4:15" s="1" customFormat="1" ht="26.4" x14ac:dyDescent="0.3">
      <c r="D310" s="98">
        <v>72</v>
      </c>
      <c r="E310" s="101" t="s">
        <v>258</v>
      </c>
      <c r="F310" s="101" t="s">
        <v>256</v>
      </c>
      <c r="G310" s="31"/>
      <c r="H310" s="31"/>
      <c r="I310" s="33">
        <v>366.69565217391306</v>
      </c>
      <c r="J310" s="120">
        <f t="shared" si="48"/>
        <v>386.49721739130439</v>
      </c>
      <c r="K310" s="57">
        <f t="shared" si="49"/>
        <v>401.57060886956521</v>
      </c>
      <c r="L310" s="58">
        <f t="shared" si="50"/>
        <v>420.84599809530437</v>
      </c>
      <c r="M310" s="58">
        <f t="shared" si="51"/>
        <v>443.15083599435548</v>
      </c>
      <c r="N310" s="103">
        <f t="shared" si="53"/>
        <v>66.472625399153316</v>
      </c>
      <c r="O310" s="104">
        <f t="shared" si="52"/>
        <v>487.31862349445771</v>
      </c>
    </row>
    <row r="311" spans="4:15" s="1" customFormat="1" ht="39.6" x14ac:dyDescent="0.3">
      <c r="D311" s="98">
        <v>73</v>
      </c>
      <c r="E311" s="101" t="s">
        <v>261</v>
      </c>
      <c r="F311" s="101" t="s">
        <v>254</v>
      </c>
      <c r="G311" s="31"/>
      <c r="H311" s="31"/>
      <c r="I311" s="33">
        <v>1429.8521739130435</v>
      </c>
      <c r="J311" s="120">
        <f t="shared" si="48"/>
        <v>1507.064191304348</v>
      </c>
      <c r="K311" s="57">
        <f t="shared" si="49"/>
        <v>1565.8396947652175</v>
      </c>
      <c r="L311" s="58">
        <f t="shared" si="50"/>
        <v>1641.0000001139481</v>
      </c>
      <c r="M311" s="58">
        <f t="shared" si="51"/>
        <v>1727.9730001199873</v>
      </c>
      <c r="N311" s="103">
        <f t="shared" si="53"/>
        <v>259.19595001799809</v>
      </c>
      <c r="O311" s="104">
        <f t="shared" si="52"/>
        <v>1900.1959501319461</v>
      </c>
    </row>
    <row r="312" spans="4:15" s="1" customFormat="1" x14ac:dyDescent="0.3">
      <c r="D312" s="98">
        <v>74</v>
      </c>
      <c r="E312" s="101" t="s">
        <v>262</v>
      </c>
      <c r="F312" s="101" t="s">
        <v>263</v>
      </c>
      <c r="G312" s="31"/>
      <c r="H312" s="31"/>
      <c r="I312" s="33">
        <v>314.70434782608697</v>
      </c>
      <c r="J312" s="120">
        <f t="shared" si="48"/>
        <v>331.69838260869568</v>
      </c>
      <c r="K312" s="57">
        <f t="shared" si="49"/>
        <v>344.6346195304348</v>
      </c>
      <c r="L312" s="58">
        <f t="shared" si="50"/>
        <v>361.17708126789569</v>
      </c>
      <c r="M312" s="58">
        <f t="shared" si="51"/>
        <v>380.31946657509411</v>
      </c>
      <c r="N312" s="103">
        <f t="shared" si="53"/>
        <v>57.047919986264112</v>
      </c>
      <c r="O312" s="104">
        <f t="shared" si="52"/>
        <v>418.22500125415979</v>
      </c>
    </row>
    <row r="313" spans="4:15" s="1" customFormat="1" x14ac:dyDescent="0.3">
      <c r="D313" s="98">
        <v>75</v>
      </c>
      <c r="E313" s="101" t="s">
        <v>264</v>
      </c>
      <c r="F313" s="101" t="s">
        <v>263</v>
      </c>
      <c r="G313" s="31"/>
      <c r="H313" s="31"/>
      <c r="I313" s="33">
        <v>157.34782608695653</v>
      </c>
      <c r="J313" s="120">
        <f t="shared" si="48"/>
        <v>165.8446086956522</v>
      </c>
      <c r="K313" s="57">
        <f t="shared" si="49"/>
        <v>172.31254843478263</v>
      </c>
      <c r="L313" s="58">
        <f t="shared" si="50"/>
        <v>180.58355075965221</v>
      </c>
      <c r="M313" s="58">
        <f t="shared" si="51"/>
        <v>190.15447894991377</v>
      </c>
      <c r="N313" s="103">
        <f t="shared" si="53"/>
        <v>28.523171842487063</v>
      </c>
      <c r="O313" s="104">
        <f t="shared" si="52"/>
        <v>209.10672260213929</v>
      </c>
    </row>
    <row r="314" spans="4:15" s="1" customFormat="1" x14ac:dyDescent="0.3">
      <c r="D314" s="98">
        <v>76</v>
      </c>
      <c r="E314" s="101" t="s">
        <v>265</v>
      </c>
      <c r="F314" s="101" t="s">
        <v>263</v>
      </c>
      <c r="G314" s="31"/>
      <c r="H314" s="31"/>
      <c r="I314" s="33">
        <v>69.782608695652172</v>
      </c>
      <c r="J314" s="120">
        <f t="shared" si="48"/>
        <v>73.550869565217397</v>
      </c>
      <c r="K314" s="57">
        <f t="shared" si="49"/>
        <v>76.419353478260874</v>
      </c>
      <c r="L314" s="58">
        <f t="shared" si="50"/>
        <v>80.087482445217404</v>
      </c>
      <c r="M314" s="58">
        <f t="shared" si="51"/>
        <v>84.332119014813927</v>
      </c>
      <c r="N314" s="103">
        <f t="shared" si="53"/>
        <v>12.649817852222089</v>
      </c>
      <c r="O314" s="104">
        <f t="shared" si="52"/>
        <v>92.737300297439489</v>
      </c>
    </row>
    <row r="315" spans="4:15" s="1" customFormat="1" x14ac:dyDescent="0.3">
      <c r="D315" s="98">
        <v>77</v>
      </c>
      <c r="E315" s="101" t="s">
        <v>266</v>
      </c>
      <c r="F315" s="101" t="s">
        <v>263</v>
      </c>
      <c r="G315" s="31"/>
      <c r="H315" s="31"/>
      <c r="I315" s="33">
        <v>38.313043478260873</v>
      </c>
      <c r="J315" s="120">
        <f t="shared" si="48"/>
        <v>40.381947826086964</v>
      </c>
      <c r="K315" s="57">
        <f t="shared" si="49"/>
        <v>41.956843791304351</v>
      </c>
      <c r="L315" s="58">
        <f t="shared" si="50"/>
        <v>43.970772293286963</v>
      </c>
      <c r="M315" s="58">
        <f t="shared" si="51"/>
        <v>46.301223224831169</v>
      </c>
      <c r="N315" s="103">
        <f t="shared" si="53"/>
        <v>6.9451834837246755</v>
      </c>
      <c r="O315" s="104">
        <f t="shared" si="52"/>
        <v>50.915955777011639</v>
      </c>
    </row>
    <row r="316" spans="4:15" s="1" customFormat="1" x14ac:dyDescent="0.3">
      <c r="D316" s="98">
        <v>78</v>
      </c>
      <c r="E316" s="101" t="s">
        <v>267</v>
      </c>
      <c r="F316" s="101" t="s">
        <v>263</v>
      </c>
      <c r="G316" s="31"/>
      <c r="H316" s="31"/>
      <c r="I316" s="33">
        <v>23.260869565217391</v>
      </c>
      <c r="J316" s="120">
        <f t="shared" si="48"/>
        <v>24.516956521739132</v>
      </c>
      <c r="K316" s="57">
        <f t="shared" si="49"/>
        <v>25.473117826086956</v>
      </c>
      <c r="L316" s="58">
        <f t="shared" si="50"/>
        <v>26.69582748173913</v>
      </c>
      <c r="M316" s="58">
        <f t="shared" si="51"/>
        <v>28.110706338271303</v>
      </c>
      <c r="N316" s="103">
        <f t="shared" si="53"/>
        <v>4.2166059507406954</v>
      </c>
      <c r="O316" s="104">
        <f t="shared" si="52"/>
        <v>30.912433432479826</v>
      </c>
    </row>
    <row r="317" spans="4:15" s="1" customFormat="1" x14ac:dyDescent="0.3">
      <c r="D317" s="98">
        <v>79</v>
      </c>
      <c r="E317" s="101" t="s">
        <v>268</v>
      </c>
      <c r="F317" s="101" t="s">
        <v>263</v>
      </c>
      <c r="G317" s="31"/>
      <c r="H317" s="31"/>
      <c r="I317" s="33">
        <v>369.43478260869563</v>
      </c>
      <c r="J317" s="120">
        <f t="shared" si="48"/>
        <v>389.3842608695652</v>
      </c>
      <c r="K317" s="57">
        <f t="shared" si="49"/>
        <v>404.57024704347822</v>
      </c>
      <c r="L317" s="58">
        <f t="shared" si="50"/>
        <v>423.98961890156517</v>
      </c>
      <c r="M317" s="58">
        <f t="shared" si="51"/>
        <v>446.46106870334808</v>
      </c>
      <c r="N317" s="103">
        <f t="shared" si="53"/>
        <v>66.969160305502214</v>
      </c>
      <c r="O317" s="104">
        <f t="shared" si="52"/>
        <v>490.95877920706738</v>
      </c>
    </row>
    <row r="318" spans="4:15" s="1" customFormat="1" x14ac:dyDescent="0.3">
      <c r="D318" s="98">
        <v>80</v>
      </c>
      <c r="E318" s="101" t="s">
        <v>269</v>
      </c>
      <c r="F318" s="101" t="s">
        <v>263</v>
      </c>
      <c r="G318" s="31"/>
      <c r="H318" s="31"/>
      <c r="I318" s="33">
        <v>184.72173913043477</v>
      </c>
      <c r="J318" s="120">
        <f t="shared" si="48"/>
        <v>194.69671304347827</v>
      </c>
      <c r="K318" s="57">
        <f t="shared" si="49"/>
        <v>202.28988485217391</v>
      </c>
      <c r="L318" s="58">
        <f t="shared" si="50"/>
        <v>211.99979932507827</v>
      </c>
      <c r="M318" s="58">
        <f t="shared" si="51"/>
        <v>223.23578868930741</v>
      </c>
      <c r="N318" s="103">
        <f t="shared" si="53"/>
        <v>33.485368303396108</v>
      </c>
      <c r="O318" s="104">
        <f t="shared" si="52"/>
        <v>245.48516762847439</v>
      </c>
    </row>
    <row r="319" spans="4:15" s="1" customFormat="1" x14ac:dyDescent="0.3">
      <c r="D319" s="98">
        <v>81</v>
      </c>
      <c r="E319" s="101" t="s">
        <v>270</v>
      </c>
      <c r="F319" s="101" t="s">
        <v>263</v>
      </c>
      <c r="G319" s="31"/>
      <c r="H319" s="31"/>
      <c r="I319" s="33">
        <v>88.939130434782612</v>
      </c>
      <c r="J319" s="120">
        <f t="shared" si="48"/>
        <v>93.741843478260876</v>
      </c>
      <c r="K319" s="57">
        <f t="shared" si="49"/>
        <v>97.397775373913049</v>
      </c>
      <c r="L319" s="58">
        <f t="shared" si="50"/>
        <v>102.07286859186088</v>
      </c>
      <c r="M319" s="58">
        <f t="shared" si="51"/>
        <v>107.4827306272295</v>
      </c>
      <c r="N319" s="103">
        <f t="shared" si="53"/>
        <v>16.122409594084424</v>
      </c>
      <c r="O319" s="104">
        <f t="shared" si="52"/>
        <v>118.19527818594531</v>
      </c>
    </row>
    <row r="320" spans="4:15" s="1" customFormat="1" x14ac:dyDescent="0.3">
      <c r="D320" s="98">
        <v>82</v>
      </c>
      <c r="E320" s="101" t="s">
        <v>271</v>
      </c>
      <c r="F320" s="101" t="s">
        <v>263</v>
      </c>
      <c r="G320" s="31"/>
      <c r="H320" s="31"/>
      <c r="I320" s="33">
        <v>47.88695652173913</v>
      </c>
      <c r="J320" s="120">
        <f t="shared" si="48"/>
        <v>50.472852173913047</v>
      </c>
      <c r="K320" s="57">
        <f t="shared" si="49"/>
        <v>52.44129340869565</v>
      </c>
      <c r="L320" s="58">
        <f t="shared" si="50"/>
        <v>54.958475492313042</v>
      </c>
      <c r="M320" s="58">
        <f t="shared" si="51"/>
        <v>57.871274693405631</v>
      </c>
      <c r="N320" s="103">
        <f t="shared" si="53"/>
        <v>8.680691204010845</v>
      </c>
      <c r="O320" s="104">
        <f t="shared" si="52"/>
        <v>63.639166696323883</v>
      </c>
    </row>
    <row r="321" spans="4:15" s="1" customFormat="1" x14ac:dyDescent="0.3">
      <c r="D321" s="98">
        <v>83</v>
      </c>
      <c r="E321" s="101" t="s">
        <v>272</v>
      </c>
      <c r="F321" s="101" t="s">
        <v>263</v>
      </c>
      <c r="G321" s="31"/>
      <c r="H321" s="31"/>
      <c r="I321" s="33">
        <v>23.947826086956521</v>
      </c>
      <c r="J321" s="120">
        <f t="shared" si="48"/>
        <v>25.241008695652173</v>
      </c>
      <c r="K321" s="57">
        <f t="shared" si="49"/>
        <v>26.225408034782607</v>
      </c>
      <c r="L321" s="58">
        <f t="shared" si="50"/>
        <v>27.484227620452174</v>
      </c>
      <c r="M321" s="58">
        <f t="shared" si="51"/>
        <v>28.940891684336137</v>
      </c>
      <c r="N321" s="103">
        <f t="shared" si="53"/>
        <v>4.3411337526504203</v>
      </c>
      <c r="O321" s="104">
        <f t="shared" si="52"/>
        <v>31.825361373102595</v>
      </c>
    </row>
    <row r="322" spans="4:15" s="1" customFormat="1" ht="39.6" x14ac:dyDescent="0.3">
      <c r="D322" s="98">
        <v>84</v>
      </c>
      <c r="E322" s="110" t="s">
        <v>273</v>
      </c>
      <c r="F322" s="101" t="s">
        <v>274</v>
      </c>
      <c r="G322" s="31"/>
      <c r="H322" s="31"/>
      <c r="I322" s="33">
        <v>342.0695652173913</v>
      </c>
      <c r="J322" s="120">
        <f t="shared" si="48"/>
        <v>360.54132173913047</v>
      </c>
      <c r="K322" s="57">
        <f t="shared" si="49"/>
        <v>374.60243328695651</v>
      </c>
      <c r="L322" s="58">
        <f t="shared" si="50"/>
        <v>392.58335008473045</v>
      </c>
      <c r="M322" s="58">
        <f t="shared" si="51"/>
        <v>413.39026763922112</v>
      </c>
      <c r="N322" s="103">
        <f t="shared" si="53"/>
        <v>62.008540145883167</v>
      </c>
      <c r="O322" s="104">
        <f t="shared" si="52"/>
        <v>454.59189023061361</v>
      </c>
    </row>
    <row r="323" spans="4:15" s="1" customFormat="1" ht="26.4" x14ac:dyDescent="0.3">
      <c r="D323" s="98">
        <v>85</v>
      </c>
      <c r="E323" s="101" t="s">
        <v>275</v>
      </c>
      <c r="F323" s="101" t="s">
        <v>276</v>
      </c>
      <c r="G323" s="31"/>
      <c r="H323" s="31"/>
      <c r="I323" s="33">
        <v>146.52173913043478</v>
      </c>
      <c r="J323" s="120">
        <f t="shared" si="48"/>
        <v>154.43391304347827</v>
      </c>
      <c r="K323" s="57">
        <f t="shared" si="49"/>
        <v>160.45683565217391</v>
      </c>
      <c r="L323" s="58">
        <f t="shared" si="50"/>
        <v>168.15876376347825</v>
      </c>
      <c r="M323" s="58">
        <f t="shared" si="51"/>
        <v>177.07117824294258</v>
      </c>
      <c r="N323" s="103">
        <f t="shared" si="53"/>
        <v>26.560676736441387</v>
      </c>
      <c r="O323" s="104">
        <f t="shared" si="52"/>
        <v>194.71944049991964</v>
      </c>
    </row>
    <row r="324" spans="4:15" s="1" customFormat="1" x14ac:dyDescent="0.3">
      <c r="D324" s="98">
        <v>86</v>
      </c>
      <c r="E324" s="101" t="s">
        <v>277</v>
      </c>
      <c r="F324" s="101" t="s">
        <v>278</v>
      </c>
      <c r="G324" s="31"/>
      <c r="H324" s="31"/>
      <c r="I324" s="33">
        <v>670.45217391304345</v>
      </c>
      <c r="J324" s="120">
        <f t="shared" si="48"/>
        <v>706.65659130434778</v>
      </c>
      <c r="K324" s="57">
        <f t="shared" si="49"/>
        <v>734.21619836521734</v>
      </c>
      <c r="L324" s="58">
        <f t="shared" si="50"/>
        <v>769.45857588674778</v>
      </c>
      <c r="M324" s="58">
        <f t="shared" si="51"/>
        <v>810.23988040874531</v>
      </c>
      <c r="N324" s="103">
        <f t="shared" si="53"/>
        <v>121.53598206131178</v>
      </c>
      <c r="O324" s="104">
        <f t="shared" si="52"/>
        <v>890.99455794805954</v>
      </c>
    </row>
    <row r="325" spans="4:15" s="1" customFormat="1" x14ac:dyDescent="0.3">
      <c r="D325" s="98">
        <v>87</v>
      </c>
      <c r="E325" s="101" t="s">
        <v>277</v>
      </c>
      <c r="F325" s="101" t="s">
        <v>278</v>
      </c>
      <c r="G325" s="31"/>
      <c r="H325" s="31"/>
      <c r="I325" s="33">
        <v>335.22608695652173</v>
      </c>
      <c r="J325" s="120">
        <f t="shared" si="48"/>
        <v>353.32829565217389</v>
      </c>
      <c r="K325" s="57">
        <f t="shared" si="49"/>
        <v>367.10809918260867</v>
      </c>
      <c r="L325" s="58">
        <f t="shared" si="50"/>
        <v>384.72928794337389</v>
      </c>
      <c r="M325" s="58">
        <f t="shared" si="51"/>
        <v>405.11994020437265</v>
      </c>
      <c r="N325" s="103">
        <f t="shared" si="53"/>
        <v>60.767991030655892</v>
      </c>
      <c r="O325" s="104">
        <f t="shared" si="52"/>
        <v>445.49727897402977</v>
      </c>
    </row>
    <row r="326" spans="4:15" s="1" customFormat="1" ht="26.4" x14ac:dyDescent="0.3">
      <c r="D326" s="98">
        <v>88</v>
      </c>
      <c r="E326" s="101" t="s">
        <v>279</v>
      </c>
      <c r="F326" s="101" t="s">
        <v>280</v>
      </c>
      <c r="G326" s="31"/>
      <c r="H326" s="31"/>
      <c r="I326" s="33">
        <v>123.14782608695653</v>
      </c>
      <c r="J326" s="120">
        <f t="shared" si="48"/>
        <v>129.79780869565218</v>
      </c>
      <c r="K326" s="57">
        <f t="shared" si="49"/>
        <v>134.8599232347826</v>
      </c>
      <c r="L326" s="58">
        <f t="shared" si="50"/>
        <v>141.33319955005217</v>
      </c>
      <c r="M326" s="58">
        <f t="shared" si="51"/>
        <v>148.82385912620492</v>
      </c>
      <c r="N326" s="103">
        <f t="shared" si="53"/>
        <v>22.323578868930738</v>
      </c>
      <c r="O326" s="104">
        <f t="shared" si="52"/>
        <v>163.65677841898292</v>
      </c>
    </row>
    <row r="327" spans="4:15" s="1" customFormat="1" x14ac:dyDescent="0.3">
      <c r="D327" s="98">
        <v>89</v>
      </c>
      <c r="E327" s="101" t="s">
        <v>281</v>
      </c>
      <c r="F327" s="101" t="s">
        <v>282</v>
      </c>
      <c r="G327" s="31"/>
      <c r="H327" s="31"/>
      <c r="I327" s="33">
        <v>41.052173913043475</v>
      </c>
      <c r="J327" s="120">
        <f t="shared" si="48"/>
        <v>43.268991304347828</v>
      </c>
      <c r="K327" s="57">
        <f t="shared" si="49"/>
        <v>44.956481965217392</v>
      </c>
      <c r="L327" s="58">
        <f t="shared" si="50"/>
        <v>47.114393099547826</v>
      </c>
      <c r="M327" s="58">
        <f t="shared" si="51"/>
        <v>49.611455933823855</v>
      </c>
      <c r="N327" s="103">
        <f t="shared" si="53"/>
        <v>7.4417183900735777</v>
      </c>
      <c r="O327" s="104">
        <f t="shared" si="52"/>
        <v>54.556111489621401</v>
      </c>
    </row>
    <row r="328" spans="4:15" s="1" customFormat="1" ht="39.6" x14ac:dyDescent="0.3">
      <c r="D328" s="98">
        <v>90</v>
      </c>
      <c r="E328" s="110" t="s">
        <v>283</v>
      </c>
      <c r="F328" s="101" t="s">
        <v>274</v>
      </c>
      <c r="G328" s="31"/>
      <c r="H328" s="31"/>
      <c r="I328" s="33">
        <v>109.46086956521739</v>
      </c>
      <c r="J328" s="120">
        <f t="shared" si="48"/>
        <v>115.37175652173914</v>
      </c>
      <c r="K328" s="57">
        <f t="shared" si="49"/>
        <v>119.87125502608696</v>
      </c>
      <c r="L328" s="58">
        <f t="shared" si="50"/>
        <v>125.62507526733914</v>
      </c>
      <c r="M328" s="58">
        <f t="shared" si="51"/>
        <v>132.2832042565081</v>
      </c>
      <c r="N328" s="103">
        <f t="shared" si="53"/>
        <v>19.842480638476214</v>
      </c>
      <c r="O328" s="104">
        <f t="shared" si="52"/>
        <v>145.46755590581535</v>
      </c>
    </row>
    <row r="329" spans="4:15" s="1" customFormat="1" ht="39.6" x14ac:dyDescent="0.3">
      <c r="D329" s="98">
        <v>91</v>
      </c>
      <c r="E329" s="110" t="s">
        <v>284</v>
      </c>
      <c r="F329" s="101" t="s">
        <v>195</v>
      </c>
      <c r="G329" s="31"/>
      <c r="H329" s="31"/>
      <c r="I329" s="33">
        <v>2736.5565217391304</v>
      </c>
      <c r="J329" s="120">
        <f t="shared" si="48"/>
        <v>2884.3305739130437</v>
      </c>
      <c r="K329" s="57">
        <f t="shared" si="49"/>
        <v>2996.8194662956521</v>
      </c>
      <c r="L329" s="58">
        <f t="shared" si="50"/>
        <v>3140.6668006778436</v>
      </c>
      <c r="M329" s="58">
        <f t="shared" si="51"/>
        <v>3307.122141113769</v>
      </c>
      <c r="N329" s="103">
        <f t="shared" si="53"/>
        <v>496.06832116706533</v>
      </c>
      <c r="O329" s="104">
        <f t="shared" si="52"/>
        <v>3636.7351218449089</v>
      </c>
    </row>
    <row r="330" spans="4:15" s="1" customFormat="1" ht="39.6" x14ac:dyDescent="0.3">
      <c r="D330" s="98">
        <v>92</v>
      </c>
      <c r="E330" s="101" t="s">
        <v>285</v>
      </c>
      <c r="F330" s="101" t="s">
        <v>286</v>
      </c>
      <c r="G330" s="31"/>
      <c r="H330" s="31"/>
      <c r="I330" s="33">
        <v>109.46086956521739</v>
      </c>
      <c r="J330" s="120">
        <f t="shared" si="48"/>
        <v>115.37175652173914</v>
      </c>
      <c r="K330" s="57">
        <f t="shared" si="49"/>
        <v>119.87125502608696</v>
      </c>
      <c r="L330" s="58">
        <f t="shared" si="50"/>
        <v>125.62507526733914</v>
      </c>
      <c r="M330" s="58">
        <f t="shared" si="51"/>
        <v>132.2832042565081</v>
      </c>
      <c r="N330" s="103">
        <f t="shared" si="53"/>
        <v>19.842480638476214</v>
      </c>
      <c r="O330" s="104">
        <f t="shared" si="52"/>
        <v>145.46755590581535</v>
      </c>
    </row>
    <row r="331" spans="4:15" s="1" customFormat="1" ht="39.6" x14ac:dyDescent="0.3">
      <c r="D331" s="98">
        <v>93</v>
      </c>
      <c r="E331" s="101" t="s">
        <v>285</v>
      </c>
      <c r="F331" s="101" t="s">
        <v>286</v>
      </c>
      <c r="G331" s="31"/>
      <c r="H331" s="31"/>
      <c r="I331" s="33">
        <v>109.46086956521739</v>
      </c>
      <c r="J331" s="120">
        <f t="shared" si="48"/>
        <v>115.37175652173914</v>
      </c>
      <c r="K331" s="57">
        <f t="shared" si="49"/>
        <v>119.87125502608696</v>
      </c>
      <c r="L331" s="58">
        <f t="shared" si="50"/>
        <v>125.62507526733914</v>
      </c>
      <c r="M331" s="58">
        <f t="shared" si="51"/>
        <v>132.2832042565081</v>
      </c>
      <c r="N331" s="103">
        <f t="shared" si="53"/>
        <v>19.842480638476214</v>
      </c>
      <c r="O331" s="104">
        <f t="shared" si="52"/>
        <v>145.46755590581535</v>
      </c>
    </row>
    <row r="332" spans="4:15" s="1" customFormat="1" ht="52.8" x14ac:dyDescent="0.3">
      <c r="D332" s="98">
        <v>94</v>
      </c>
      <c r="E332" s="101" t="s">
        <v>287</v>
      </c>
      <c r="F332" s="101" t="s">
        <v>288</v>
      </c>
      <c r="G332" s="31"/>
      <c r="H332" s="31"/>
      <c r="I332" s="33">
        <v>1299.8608695652174</v>
      </c>
      <c r="J332" s="120">
        <f t="shared" si="48"/>
        <v>1370.0533565217393</v>
      </c>
      <c r="K332" s="57">
        <f t="shared" si="49"/>
        <v>1423.4854374260869</v>
      </c>
      <c r="L332" s="58">
        <f t="shared" si="50"/>
        <v>1491.8127384225393</v>
      </c>
      <c r="M332" s="58">
        <f t="shared" si="51"/>
        <v>1570.8788135589336</v>
      </c>
      <c r="N332" s="103">
        <f t="shared" si="53"/>
        <v>235.63182203384002</v>
      </c>
      <c r="O332" s="104">
        <f t="shared" si="52"/>
        <v>1727.4445604563793</v>
      </c>
    </row>
    <row r="333" spans="4:15" s="1" customFormat="1" ht="26.4" x14ac:dyDescent="0.3">
      <c r="D333" s="98">
        <v>95</v>
      </c>
      <c r="E333" s="101" t="s">
        <v>289</v>
      </c>
      <c r="F333" s="101" t="s">
        <v>274</v>
      </c>
      <c r="G333" s="31"/>
      <c r="H333" s="31"/>
      <c r="I333" s="33">
        <v>116.30434782608695</v>
      </c>
      <c r="J333" s="120">
        <f t="shared" si="48"/>
        <v>122.58478260869566</v>
      </c>
      <c r="K333" s="57">
        <f t="shared" si="49"/>
        <v>127.36558913043478</v>
      </c>
      <c r="L333" s="58">
        <f t="shared" si="50"/>
        <v>133.47913740869566</v>
      </c>
      <c r="M333" s="58">
        <f t="shared" si="51"/>
        <v>140.55353169135651</v>
      </c>
      <c r="N333" s="103">
        <f t="shared" si="53"/>
        <v>21.083029753703475</v>
      </c>
      <c r="O333" s="104">
        <f t="shared" si="52"/>
        <v>154.56216716239913</v>
      </c>
    </row>
    <row r="334" spans="4:15" s="1" customFormat="1" ht="26.4" x14ac:dyDescent="0.3">
      <c r="D334" s="98">
        <v>96</v>
      </c>
      <c r="E334" s="101" t="s">
        <v>290</v>
      </c>
      <c r="F334" s="101" t="s">
        <v>274</v>
      </c>
      <c r="G334" s="31"/>
      <c r="H334" s="31"/>
      <c r="I334" s="33">
        <v>116.30434782608695</v>
      </c>
      <c r="J334" s="120">
        <f t="shared" si="48"/>
        <v>122.58478260869566</v>
      </c>
      <c r="K334" s="57">
        <f t="shared" si="49"/>
        <v>127.36558913043478</v>
      </c>
      <c r="L334" s="58">
        <f t="shared" si="50"/>
        <v>133.47913740869566</v>
      </c>
      <c r="M334" s="58">
        <f t="shared" si="51"/>
        <v>140.55353169135651</v>
      </c>
      <c r="N334" s="103">
        <f t="shared" si="53"/>
        <v>21.083029753703475</v>
      </c>
      <c r="O334" s="104">
        <f t="shared" si="52"/>
        <v>154.56216716239913</v>
      </c>
    </row>
    <row r="335" spans="4:15" s="1" customFormat="1" ht="26.4" x14ac:dyDescent="0.3">
      <c r="D335" s="98">
        <v>97</v>
      </c>
      <c r="E335" s="101" t="s">
        <v>291</v>
      </c>
      <c r="F335" s="101" t="s">
        <v>274</v>
      </c>
      <c r="G335" s="31"/>
      <c r="H335" s="31"/>
      <c r="I335" s="33">
        <v>150.51304347826087</v>
      </c>
      <c r="J335" s="120">
        <f t="shared" si="48"/>
        <v>158.64074782608697</v>
      </c>
      <c r="K335" s="57">
        <f t="shared" si="49"/>
        <v>164.82773699130433</v>
      </c>
      <c r="L335" s="58">
        <f t="shared" si="50"/>
        <v>172.73946836688694</v>
      </c>
      <c r="M335" s="58">
        <f t="shared" si="51"/>
        <v>181.89466019033193</v>
      </c>
      <c r="N335" s="103">
        <f t="shared" si="53"/>
        <v>27.284199028549789</v>
      </c>
      <c r="O335" s="104">
        <f t="shared" si="52"/>
        <v>200.02366739543672</v>
      </c>
    </row>
    <row r="336" spans="4:15" s="1" customFormat="1" ht="39.6" x14ac:dyDescent="0.3">
      <c r="D336" s="98">
        <v>98</v>
      </c>
      <c r="E336" s="101" t="s">
        <v>292</v>
      </c>
      <c r="F336" s="101" t="s">
        <v>195</v>
      </c>
      <c r="G336" s="31"/>
      <c r="H336" s="31"/>
      <c r="I336" s="33">
        <v>1293.0260869565218</v>
      </c>
      <c r="J336" s="120">
        <f t="shared" si="48"/>
        <v>1362.849495652174</v>
      </c>
      <c r="K336" s="57">
        <f t="shared" si="49"/>
        <v>1416.0006259826087</v>
      </c>
      <c r="L336" s="58">
        <f t="shared" si="50"/>
        <v>1483.9686560297739</v>
      </c>
      <c r="M336" s="58">
        <f t="shared" si="51"/>
        <v>1562.6189947993519</v>
      </c>
      <c r="N336" s="103">
        <f t="shared" si="53"/>
        <v>234.39284921990276</v>
      </c>
      <c r="O336" s="104">
        <f t="shared" si="52"/>
        <v>1718.3615052496766</v>
      </c>
    </row>
    <row r="337" spans="4:19" ht="26.4" x14ac:dyDescent="0.3">
      <c r="D337" s="98">
        <v>99</v>
      </c>
      <c r="E337" s="101" t="s">
        <v>293</v>
      </c>
      <c r="F337" s="101" t="s">
        <v>294</v>
      </c>
      <c r="G337" s="31"/>
      <c r="H337" s="31"/>
      <c r="I337" s="33">
        <v>177.87826086956522</v>
      </c>
      <c r="J337" s="120">
        <f t="shared" si="48"/>
        <v>187.48368695652175</v>
      </c>
      <c r="K337" s="57">
        <f t="shared" si="49"/>
        <v>194.7955507478261</v>
      </c>
      <c r="L337" s="58">
        <f t="shared" si="50"/>
        <v>204.14573718372176</v>
      </c>
      <c r="M337" s="58">
        <f t="shared" si="51"/>
        <v>214.965461254459</v>
      </c>
      <c r="N337" s="103">
        <f t="shared" si="53"/>
        <v>32.244819188168847</v>
      </c>
      <c r="O337" s="104">
        <f t="shared" si="52"/>
        <v>236.39055637189063</v>
      </c>
    </row>
    <row r="338" spans="4:19" ht="26.4" x14ac:dyDescent="0.3">
      <c r="D338" s="121">
        <v>100</v>
      </c>
      <c r="E338" s="110" t="s">
        <v>295</v>
      </c>
      <c r="F338" s="122" t="s">
        <v>278</v>
      </c>
      <c r="G338" s="31"/>
      <c r="H338" s="31"/>
      <c r="I338" s="33">
        <v>437.85217391304349</v>
      </c>
      <c r="J338" s="120">
        <f t="shared" si="48"/>
        <v>461.49619130434786</v>
      </c>
      <c r="K338" s="57">
        <f t="shared" si="49"/>
        <v>479.49454276521737</v>
      </c>
      <c r="L338" s="58">
        <f t="shared" si="50"/>
        <v>502.51028081794783</v>
      </c>
      <c r="M338" s="58">
        <f t="shared" si="51"/>
        <v>529.14332570129898</v>
      </c>
      <c r="N338" s="103">
        <f t="shared" si="53"/>
        <v>79.371498855194844</v>
      </c>
      <c r="O338" s="104">
        <f t="shared" si="52"/>
        <v>581.88177967314266</v>
      </c>
    </row>
    <row r="339" spans="4:19" x14ac:dyDescent="0.3">
      <c r="D339" s="123"/>
      <c r="E339" s="101" t="s">
        <v>296</v>
      </c>
      <c r="F339" s="124"/>
      <c r="G339" s="31"/>
      <c r="H339" s="31"/>
      <c r="I339" s="33">
        <v>0</v>
      </c>
      <c r="J339" s="38">
        <f t="shared" si="48"/>
        <v>0</v>
      </c>
      <c r="K339" s="57">
        <f t="shared" si="49"/>
        <v>0</v>
      </c>
      <c r="L339" s="57"/>
      <c r="M339" s="58">
        <f t="shared" si="51"/>
        <v>0</v>
      </c>
      <c r="N339" s="109">
        <f>K339*0.15</f>
        <v>0</v>
      </c>
      <c r="O339" s="101"/>
    </row>
    <row r="340" spans="4:19" x14ac:dyDescent="0.3">
      <c r="F340" s="4"/>
      <c r="G340" s="5"/>
      <c r="H340" s="5"/>
    </row>
    <row r="341" spans="4:19" x14ac:dyDescent="0.3">
      <c r="F341" s="4"/>
      <c r="G341" s="5"/>
      <c r="H341" s="5"/>
    </row>
    <row r="342" spans="4:19" x14ac:dyDescent="0.3">
      <c r="F342" s="4"/>
      <c r="G342" s="5"/>
      <c r="H342" s="5"/>
    </row>
    <row r="343" spans="4:19" x14ac:dyDescent="0.3">
      <c r="F343" s="4"/>
      <c r="G343" s="5"/>
      <c r="H343" s="5"/>
    </row>
    <row r="344" spans="4:19" x14ac:dyDescent="0.3">
      <c r="F344" s="4"/>
      <c r="G344" s="5"/>
      <c r="H344" s="5"/>
    </row>
    <row r="345" spans="4:19" x14ac:dyDescent="0.3">
      <c r="F345" s="4"/>
      <c r="G345" s="5"/>
      <c r="H345" s="5"/>
    </row>
    <row r="346" spans="4:19" s="6" customFormat="1" x14ac:dyDescent="0.3">
      <c r="D346" s="14"/>
      <c r="E346" s="1"/>
      <c r="F346" s="4"/>
      <c r="G346" s="5"/>
      <c r="H346" s="5"/>
      <c r="O346" s="1"/>
      <c r="P346" s="1"/>
      <c r="Q346" s="59"/>
      <c r="R346" s="1"/>
      <c r="S346" s="1"/>
    </row>
    <row r="347" spans="4:19" s="6" customFormat="1" x14ac:dyDescent="0.3">
      <c r="D347" s="14"/>
      <c r="E347" s="1"/>
      <c r="F347" s="4"/>
      <c r="G347" s="5"/>
      <c r="H347" s="5"/>
      <c r="O347" s="1"/>
      <c r="P347" s="1"/>
      <c r="Q347" s="59"/>
      <c r="R347" s="1"/>
      <c r="S347" s="1"/>
    </row>
    <row r="348" spans="4:19" s="6" customFormat="1" x14ac:dyDescent="0.3">
      <c r="D348" s="14"/>
      <c r="E348" s="1"/>
      <c r="F348" s="4"/>
      <c r="G348" s="5"/>
      <c r="H348" s="5"/>
      <c r="O348" s="1"/>
      <c r="P348" s="1"/>
      <c r="Q348" s="59"/>
      <c r="R348" s="1"/>
      <c r="S348" s="1"/>
    </row>
    <row r="349" spans="4:19" s="6" customFormat="1" x14ac:dyDescent="0.3">
      <c r="D349" s="14"/>
      <c r="E349" s="1"/>
      <c r="F349" s="4"/>
      <c r="G349" s="5"/>
      <c r="H349" s="5"/>
      <c r="O349" s="1"/>
      <c r="P349" s="1"/>
      <c r="Q349" s="59"/>
      <c r="R349" s="1"/>
      <c r="S349" s="1"/>
    </row>
    <row r="350" spans="4:19" s="6" customFormat="1" x14ac:dyDescent="0.3">
      <c r="D350" s="14"/>
      <c r="E350" s="1"/>
      <c r="F350" s="4"/>
      <c r="G350" s="5"/>
      <c r="H350" s="5"/>
      <c r="O350" s="1"/>
      <c r="P350" s="1"/>
      <c r="Q350" s="59"/>
      <c r="R350" s="1"/>
      <c r="S350" s="1"/>
    </row>
    <row r="351" spans="4:19" s="6" customFormat="1" x14ac:dyDescent="0.3">
      <c r="D351" s="14"/>
      <c r="E351" s="1"/>
      <c r="F351" s="4"/>
      <c r="G351" s="5"/>
      <c r="H351" s="5"/>
      <c r="O351" s="1"/>
      <c r="P351" s="1"/>
      <c r="Q351" s="59"/>
      <c r="R351" s="1"/>
      <c r="S351" s="1"/>
    </row>
    <row r="352" spans="4:19" s="6" customFormat="1" x14ac:dyDescent="0.3">
      <c r="D352" s="14"/>
      <c r="E352" s="1"/>
      <c r="F352" s="4"/>
      <c r="G352" s="5"/>
      <c r="H352" s="5"/>
      <c r="O352" s="1"/>
      <c r="P352" s="1"/>
      <c r="Q352" s="59"/>
      <c r="R352" s="1"/>
      <c r="S352" s="1"/>
    </row>
    <row r="353" spans="4:19" s="6" customFormat="1" x14ac:dyDescent="0.3">
      <c r="D353" s="14"/>
      <c r="E353" s="1"/>
      <c r="F353" s="4"/>
      <c r="G353" s="5"/>
      <c r="H353" s="5"/>
      <c r="O353" s="1"/>
      <c r="P353" s="1"/>
      <c r="Q353" s="59"/>
      <c r="R353" s="1"/>
      <c r="S353" s="1"/>
    </row>
    <row r="354" spans="4:19" s="6" customFormat="1" x14ac:dyDescent="0.3">
      <c r="D354" s="14"/>
      <c r="E354" s="1"/>
      <c r="F354" s="4"/>
      <c r="G354" s="5"/>
      <c r="H354" s="5"/>
      <c r="O354" s="1"/>
      <c r="P354" s="1"/>
      <c r="Q354" s="59"/>
      <c r="R354" s="1"/>
      <c r="S354" s="1"/>
    </row>
    <row r="355" spans="4:19" s="6" customFormat="1" x14ac:dyDescent="0.3">
      <c r="D355" s="14"/>
      <c r="E355" s="1"/>
      <c r="F355" s="4"/>
      <c r="G355" s="5"/>
      <c r="H355" s="5"/>
      <c r="O355" s="1"/>
      <c r="P355" s="1"/>
      <c r="Q355" s="59"/>
      <c r="R355" s="1"/>
      <c r="S355" s="1"/>
    </row>
    <row r="356" spans="4:19" s="6" customFormat="1" x14ac:dyDescent="0.3">
      <c r="D356" s="14"/>
      <c r="E356" s="1"/>
      <c r="F356" s="4"/>
      <c r="G356" s="5"/>
      <c r="H356" s="5"/>
      <c r="O356" s="1"/>
      <c r="P356" s="1"/>
      <c r="Q356" s="59"/>
      <c r="R356" s="1"/>
      <c r="S356" s="1"/>
    </row>
    <row r="357" spans="4:19" s="6" customFormat="1" x14ac:dyDescent="0.3">
      <c r="D357" s="14"/>
      <c r="E357" s="1"/>
      <c r="F357" s="4"/>
      <c r="G357" s="5"/>
      <c r="H357" s="5"/>
      <c r="O357" s="1"/>
      <c r="P357" s="1"/>
      <c r="Q357" s="59"/>
      <c r="R357" s="1"/>
      <c r="S357" s="1"/>
    </row>
    <row r="358" spans="4:19" s="6" customFormat="1" x14ac:dyDescent="0.3">
      <c r="D358" s="14"/>
      <c r="E358" s="1"/>
      <c r="F358" s="4"/>
      <c r="G358" s="5"/>
      <c r="H358" s="5"/>
      <c r="O358" s="1"/>
      <c r="P358" s="1"/>
      <c r="Q358" s="59"/>
      <c r="R358" s="1"/>
      <c r="S358" s="1"/>
    </row>
    <row r="359" spans="4:19" s="6" customFormat="1" x14ac:dyDescent="0.3">
      <c r="D359" s="14"/>
      <c r="E359" s="1"/>
      <c r="F359" s="4"/>
      <c r="G359" s="5"/>
      <c r="H359" s="5"/>
      <c r="O359" s="1"/>
      <c r="P359" s="1"/>
      <c r="Q359" s="59"/>
      <c r="R359" s="1"/>
      <c r="S359" s="1"/>
    </row>
    <row r="360" spans="4:19" s="6" customFormat="1" x14ac:dyDescent="0.3">
      <c r="D360" s="14"/>
      <c r="E360" s="1"/>
      <c r="F360" s="4"/>
      <c r="G360" s="5"/>
      <c r="H360" s="5"/>
      <c r="O360" s="1"/>
      <c r="P360" s="1"/>
      <c r="Q360" s="59"/>
      <c r="R360" s="1"/>
      <c r="S360" s="1"/>
    </row>
    <row r="361" spans="4:19" s="6" customFormat="1" x14ac:dyDescent="0.3">
      <c r="D361" s="14"/>
      <c r="E361" s="1"/>
      <c r="F361" s="4"/>
      <c r="G361" s="5"/>
      <c r="H361" s="5"/>
      <c r="O361" s="1"/>
      <c r="P361" s="1"/>
      <c r="Q361" s="59"/>
      <c r="R361" s="1"/>
      <c r="S361" s="1"/>
    </row>
    <row r="362" spans="4:19" s="6" customFormat="1" x14ac:dyDescent="0.3">
      <c r="D362" s="14"/>
      <c r="E362" s="1"/>
      <c r="F362" s="4"/>
      <c r="G362" s="5"/>
      <c r="H362" s="5"/>
      <c r="O362" s="1"/>
      <c r="P362" s="1"/>
      <c r="Q362" s="59"/>
      <c r="R362" s="1"/>
      <c r="S362" s="1"/>
    </row>
    <row r="363" spans="4:19" s="6" customFormat="1" x14ac:dyDescent="0.3">
      <c r="D363" s="14"/>
      <c r="E363" s="1"/>
      <c r="F363" s="4"/>
      <c r="G363" s="5"/>
      <c r="H363" s="5"/>
      <c r="O363" s="1"/>
      <c r="P363" s="1"/>
      <c r="Q363" s="59"/>
      <c r="R363" s="1"/>
      <c r="S363" s="1"/>
    </row>
    <row r="364" spans="4:19" s="6" customFormat="1" x14ac:dyDescent="0.3">
      <c r="D364" s="14"/>
      <c r="E364" s="1"/>
      <c r="F364" s="4"/>
      <c r="G364" s="5"/>
      <c r="H364" s="5"/>
      <c r="O364" s="1"/>
      <c r="P364" s="1"/>
      <c r="Q364" s="59"/>
      <c r="R364" s="1"/>
      <c r="S364" s="1"/>
    </row>
    <row r="365" spans="4:19" s="6" customFormat="1" x14ac:dyDescent="0.3">
      <c r="D365" s="14"/>
      <c r="E365" s="1"/>
      <c r="F365" s="4"/>
      <c r="G365" s="5"/>
      <c r="H365" s="5"/>
      <c r="O365" s="1"/>
      <c r="P365" s="1"/>
      <c r="Q365" s="59"/>
      <c r="R365" s="1"/>
      <c r="S365" s="1"/>
    </row>
    <row r="366" spans="4:19" s="6" customFormat="1" x14ac:dyDescent="0.3">
      <c r="D366" s="14"/>
      <c r="E366" s="1"/>
      <c r="F366" s="4"/>
      <c r="G366" s="5"/>
      <c r="H366" s="5"/>
      <c r="O366" s="1"/>
      <c r="P366" s="1"/>
      <c r="Q366" s="59"/>
      <c r="R366" s="1"/>
      <c r="S366" s="1"/>
    </row>
    <row r="367" spans="4:19" s="6" customFormat="1" x14ac:dyDescent="0.3">
      <c r="D367" s="14"/>
      <c r="E367" s="1"/>
      <c r="F367" s="4"/>
      <c r="G367" s="5"/>
      <c r="H367" s="5"/>
      <c r="O367" s="1"/>
      <c r="P367" s="1"/>
      <c r="Q367" s="59"/>
      <c r="R367" s="1"/>
      <c r="S367" s="1"/>
    </row>
    <row r="368" spans="4:19" s="6" customFormat="1" x14ac:dyDescent="0.3">
      <c r="D368" s="14"/>
      <c r="E368" s="1"/>
      <c r="F368" s="4"/>
      <c r="G368" s="5"/>
      <c r="H368" s="5"/>
      <c r="O368" s="1"/>
      <c r="P368" s="1"/>
      <c r="Q368" s="59"/>
      <c r="R368" s="1"/>
      <c r="S368" s="1"/>
    </row>
    <row r="369" spans="4:19" s="6" customFormat="1" x14ac:dyDescent="0.3">
      <c r="D369" s="14"/>
      <c r="E369" s="1"/>
      <c r="F369" s="4"/>
      <c r="G369" s="5"/>
      <c r="H369" s="5"/>
      <c r="O369" s="1"/>
      <c r="P369" s="1"/>
      <c r="Q369" s="59"/>
      <c r="R369" s="1"/>
      <c r="S369" s="1"/>
    </row>
    <row r="370" spans="4:19" s="6" customFormat="1" x14ac:dyDescent="0.3">
      <c r="D370" s="14"/>
      <c r="E370" s="1"/>
      <c r="F370" s="4"/>
      <c r="G370" s="5"/>
      <c r="H370" s="5"/>
      <c r="O370" s="1"/>
      <c r="P370" s="1"/>
      <c r="Q370" s="59"/>
      <c r="R370" s="1"/>
      <c r="S370" s="1"/>
    </row>
    <row r="371" spans="4:19" s="6" customFormat="1" x14ac:dyDescent="0.3">
      <c r="D371" s="14"/>
      <c r="E371" s="1"/>
      <c r="F371" s="4"/>
      <c r="G371" s="5"/>
      <c r="H371" s="5"/>
      <c r="O371" s="1"/>
      <c r="P371" s="1"/>
      <c r="Q371" s="59"/>
      <c r="R371" s="1"/>
      <c r="S371" s="1"/>
    </row>
  </sheetData>
  <mergeCells count="16">
    <mergeCell ref="D338:D339"/>
    <mergeCell ref="F338:F339"/>
    <mergeCell ref="F248:F250"/>
    <mergeCell ref="O248:O250"/>
    <mergeCell ref="E252:F252"/>
    <mergeCell ref="E258:F258"/>
    <mergeCell ref="E270:O270"/>
    <mergeCell ref="D292:D294"/>
    <mergeCell ref="F292:F294"/>
    <mergeCell ref="O292:O294"/>
    <mergeCell ref="C11:E11"/>
    <mergeCell ref="D49:E49"/>
    <mergeCell ref="D61:E61"/>
    <mergeCell ref="D66:E66"/>
    <mergeCell ref="D118:E118"/>
    <mergeCell ref="D248:D2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Samentha Mahonie</dc:creator>
  <cp:lastModifiedBy>Samentha Mahonie</cp:lastModifiedBy>
  <dcterms:created xsi:type="dcterms:W3CDTF">2024-04-26T07:39:30Z</dcterms:created>
  <dcterms:modified xsi:type="dcterms:W3CDTF">2024-04-26T07:44:16Z</dcterms:modified>
</cp:coreProperties>
</file>